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líkami\ORDER FORM\!! ORDER FORM !!\MARGE 2.2 NO CASE PACKS\"/>
    </mc:Choice>
  </mc:AlternateContent>
  <xr:revisionPtr revIDLastSave="0" documentId="8_{2412DC92-576F-43ED-861D-1C5ED302D519}" xr6:coauthVersionLast="47" xr6:coauthVersionMax="47" xr10:uidLastSave="{00000000-0000-0000-0000-000000000000}"/>
  <bookViews>
    <workbookView xWindow="9372" yWindow="17172" windowWidth="23256" windowHeight="12456" xr2:uid="{00000000-000D-0000-FFFF-FFFF00000000}"/>
  </bookViews>
  <sheets>
    <sheet name="Sheet1" sheetId="1" r:id="rId1"/>
  </sheets>
  <definedNames>
    <definedName name="_xlnm.Print_Area" localSheetId="0">Sheet1!$A$1:$Q$79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9" i="1" l="1"/>
  <c r="P39" i="1"/>
  <c r="P38" i="1"/>
  <c r="P37" i="1"/>
  <c r="G47" i="1"/>
  <c r="G48" i="1"/>
  <c r="O74" i="1"/>
  <c r="P25" i="1" l="1"/>
  <c r="P26" i="1"/>
  <c r="G59" i="1"/>
  <c r="G60" i="1"/>
  <c r="G61" i="1"/>
  <c r="G62" i="1"/>
  <c r="G63" i="1"/>
  <c r="G64" i="1"/>
  <c r="P73" i="1"/>
  <c r="P72" i="1"/>
  <c r="P71" i="1"/>
  <c r="P70" i="1"/>
  <c r="P69" i="1"/>
  <c r="P68" i="1"/>
  <c r="P67" i="1"/>
  <c r="P66" i="1"/>
  <c r="P65" i="1"/>
  <c r="O62" i="1"/>
  <c r="P61" i="1"/>
  <c r="P60" i="1"/>
  <c r="P59" i="1"/>
  <c r="P58" i="1"/>
  <c r="P57" i="1"/>
  <c r="P56" i="1"/>
  <c r="P55" i="1"/>
  <c r="P54" i="1"/>
  <c r="P53" i="1"/>
  <c r="P52" i="1"/>
  <c r="P51" i="1"/>
  <c r="P50" i="1"/>
  <c r="O47" i="1"/>
  <c r="P46" i="1"/>
  <c r="P45" i="1"/>
  <c r="P44" i="1"/>
  <c r="P43" i="1"/>
  <c r="P42" i="1"/>
  <c r="P41" i="1"/>
  <c r="P40" i="1"/>
  <c r="P36" i="1"/>
  <c r="P35" i="1"/>
  <c r="P34" i="1"/>
  <c r="P33" i="1"/>
  <c r="P32" i="1"/>
  <c r="P31" i="1"/>
  <c r="O28" i="1"/>
  <c r="P27" i="1"/>
  <c r="P24" i="1"/>
  <c r="P23" i="1"/>
  <c r="O20" i="1"/>
  <c r="P18" i="1"/>
  <c r="P17" i="1"/>
  <c r="P16" i="1"/>
  <c r="P15" i="1"/>
  <c r="P14" i="1"/>
  <c r="P13" i="1"/>
  <c r="P12" i="1"/>
  <c r="P11" i="1"/>
  <c r="P10" i="1"/>
  <c r="P9" i="1"/>
  <c r="P8" i="1"/>
  <c r="G58" i="1"/>
  <c r="G20" i="1"/>
  <c r="G12" i="1"/>
  <c r="G9" i="1"/>
  <c r="P74" i="1" l="1"/>
  <c r="P62" i="1"/>
  <c r="P20" i="1"/>
  <c r="P28" i="1"/>
  <c r="P47" i="1"/>
  <c r="G55" i="1" l="1"/>
  <c r="G56" i="1"/>
  <c r="G54" i="1"/>
  <c r="G45" i="1"/>
  <c r="G46" i="1"/>
  <c r="G49" i="1"/>
  <c r="G50" i="1"/>
  <c r="F42" i="1"/>
  <c r="G32" i="1"/>
  <c r="G33" i="1"/>
  <c r="G34" i="1"/>
  <c r="G35" i="1"/>
  <c r="G36" i="1"/>
  <c r="G37" i="1"/>
  <c r="G38" i="1"/>
  <c r="G39" i="1"/>
  <c r="G40" i="1"/>
  <c r="G41" i="1"/>
  <c r="F29" i="1"/>
  <c r="G13" i="1"/>
  <c r="G24" i="1"/>
  <c r="G22" i="1"/>
  <c r="G16" i="1"/>
  <c r="G27" i="1"/>
  <c r="G26" i="1"/>
  <c r="G15" i="1"/>
  <c r="G10" i="1"/>
  <c r="G28" i="1"/>
  <c r="G11" i="1"/>
  <c r="G25" i="1"/>
  <c r="G23" i="1"/>
  <c r="G42" i="1" l="1"/>
  <c r="F51" i="1" l="1"/>
  <c r="G19" i="1"/>
  <c r="G51" i="1" l="1"/>
  <c r="G21" i="1"/>
  <c r="G18" i="1"/>
  <c r="G17" i="1"/>
  <c r="G14" i="1"/>
  <c r="G8" i="1"/>
  <c r="G29" i="1" l="1"/>
  <c r="G57" i="1"/>
  <c r="F65" i="1" l="1"/>
  <c r="G65" i="1" l="1"/>
  <c r="P1" i="1" l="1"/>
  <c r="P4" i="1" s="1"/>
</calcChain>
</file>

<file path=xl/sharedStrings.xml><?xml version="1.0" encoding="utf-8"?>
<sst xmlns="http://schemas.openxmlformats.org/spreadsheetml/2006/main" count="317" uniqueCount="237">
  <si>
    <t>Date:</t>
  </si>
  <si>
    <t xml:space="preserve"> Sales Contact:</t>
  </si>
  <si>
    <t>Company Name:</t>
  </si>
  <si>
    <t>ITEM #</t>
  </si>
  <si>
    <t>TOTAL</t>
  </si>
  <si>
    <t>SUBTOTAL</t>
  </si>
  <si>
    <t>SHIPPING</t>
  </si>
  <si>
    <t>GRAND TOTAL</t>
  </si>
  <si>
    <t>Bill To Name/Address</t>
  </si>
  <si>
    <t>F/01200</t>
  </si>
  <si>
    <t>F/21100</t>
  </si>
  <si>
    <t>F/4130</t>
  </si>
  <si>
    <t>TT/4115</t>
  </si>
  <si>
    <t>F/8115</t>
  </si>
  <si>
    <t>F/6150</t>
  </si>
  <si>
    <t>TT/6130</t>
  </si>
  <si>
    <t>BB/01500</t>
  </si>
  <si>
    <t>BB/02500</t>
  </si>
  <si>
    <t>BB/21100</t>
  </si>
  <si>
    <t>BB/41200</t>
  </si>
  <si>
    <t>BS/0150</t>
  </si>
  <si>
    <t>BS/21100</t>
  </si>
  <si>
    <t>BS/4115</t>
  </si>
  <si>
    <t>GF/01</t>
  </si>
  <si>
    <t xml:space="preserve">NAME: </t>
  </si>
  <si>
    <t xml:space="preserve">ADDRESS: </t>
  </si>
  <si>
    <t xml:space="preserve">PHONE: </t>
  </si>
  <si>
    <t xml:space="preserve">EMAIL: </t>
  </si>
  <si>
    <t>PRODUCT</t>
  </si>
  <si>
    <t>PRICE</t>
  </si>
  <si>
    <t>Ship To Name/Address</t>
  </si>
  <si>
    <t>Facial Mask Brush</t>
  </si>
  <si>
    <t>Facial Cleansing Pad</t>
  </si>
  <si>
    <t>F/03100</t>
  </si>
  <si>
    <t>BB/01200</t>
  </si>
  <si>
    <t>BB/02200</t>
  </si>
  <si>
    <t>BB/101200</t>
  </si>
  <si>
    <t>BB/121200</t>
  </si>
  <si>
    <t>BB/61200</t>
  </si>
  <si>
    <t>GF/13</t>
  </si>
  <si>
    <t>BB/101500</t>
  </si>
  <si>
    <t>ACC/001</t>
  </si>
  <si>
    <t>ACC/002</t>
  </si>
  <si>
    <t>ACC/004</t>
  </si>
  <si>
    <t>ACC/005</t>
  </si>
  <si>
    <t>F/14150</t>
  </si>
  <si>
    <t>ACC/006</t>
  </si>
  <si>
    <t>Cryo Ice Sticks</t>
  </si>
  <si>
    <t>CNK CODE</t>
  </si>
  <si>
    <t>TT/0150</t>
  </si>
  <si>
    <t>TT/2130</t>
  </si>
  <si>
    <t xml:space="preserve">VAT-NR: </t>
  </si>
  <si>
    <t>F/4215</t>
  </si>
  <si>
    <t>F/4315</t>
  </si>
  <si>
    <t>F/4415</t>
  </si>
  <si>
    <t>F/4515</t>
  </si>
  <si>
    <t>F/4615</t>
  </si>
  <si>
    <t>F/4715</t>
  </si>
  <si>
    <t>F/4815</t>
  </si>
  <si>
    <t>F/4915</t>
  </si>
  <si>
    <t>F/5015</t>
  </si>
  <si>
    <t>F/5115</t>
  </si>
  <si>
    <t>GF/18</t>
  </si>
  <si>
    <t>GF/19</t>
  </si>
  <si>
    <t>GF/20</t>
  </si>
  <si>
    <t>GF/21</t>
  </si>
  <si>
    <t>GF/22</t>
  </si>
  <si>
    <t>GF/23</t>
  </si>
  <si>
    <t>BS/81100</t>
  </si>
  <si>
    <t>F/121100</t>
  </si>
  <si>
    <t xml:space="preserve">FACIAL </t>
  </si>
  <si>
    <t>BALMS &amp; SALVES</t>
  </si>
  <si>
    <t xml:space="preserve">GIFTSETS </t>
  </si>
  <si>
    <t>BB/81200</t>
  </si>
  <si>
    <t>BB/42100</t>
  </si>
  <si>
    <t>F/101100</t>
  </si>
  <si>
    <t>Likami Cotton Bags 20pcs</t>
  </si>
  <si>
    <t>F/102100</t>
  </si>
  <si>
    <t>GF/28</t>
  </si>
  <si>
    <t>GF/29</t>
  </si>
  <si>
    <t>GF/30</t>
  </si>
  <si>
    <t>GF/31</t>
  </si>
  <si>
    <t>F/6450</t>
  </si>
  <si>
    <t>F/8215</t>
  </si>
  <si>
    <t>F/12250</t>
  </si>
  <si>
    <t>BB/141100</t>
  </si>
  <si>
    <t>TC/0130</t>
  </si>
  <si>
    <t>TC/0230</t>
  </si>
  <si>
    <t>TC/0330</t>
  </si>
  <si>
    <t>TC/2115</t>
  </si>
  <si>
    <t>TC/2215</t>
  </si>
  <si>
    <t>Likami Core Counter Display</t>
  </si>
  <si>
    <t>Likami Plus Counter Display</t>
  </si>
  <si>
    <t>Likami Sun Counter Display</t>
  </si>
  <si>
    <t>Likami Beauty Counter Display</t>
  </si>
  <si>
    <t>ACC/008</t>
  </si>
  <si>
    <t>Cosmetic Spoon Spatula</t>
  </si>
  <si>
    <t>ACC/009</t>
  </si>
  <si>
    <t>Liquid Blender Brush</t>
  </si>
  <si>
    <t>Dual Soap Dispenser Holder</t>
  </si>
  <si>
    <t>Triple Soap Dispenser Holder</t>
  </si>
  <si>
    <t xml:space="preserve">BATH &amp; BODY </t>
  </si>
  <si>
    <t>ACC/010</t>
  </si>
  <si>
    <t>Wellness Headband</t>
  </si>
  <si>
    <t>ACCESSORIES</t>
  </si>
  <si>
    <t>MARKETING</t>
  </si>
  <si>
    <t>Likami Cube Display 40 x 40 x 40</t>
  </si>
  <si>
    <t xml:space="preserve">Sample Sachets mix 20pcs </t>
  </si>
  <si>
    <t>ACC/011</t>
  </si>
  <si>
    <t>Muslin Cloth Set</t>
  </si>
  <si>
    <t>Beauty Blender</t>
  </si>
  <si>
    <t>ACC/012</t>
  </si>
  <si>
    <t>ACC/003</t>
  </si>
  <si>
    <t>Satin Sleep Eye Mask</t>
  </si>
  <si>
    <t>F/04200</t>
  </si>
  <si>
    <t>GF/32</t>
  </si>
  <si>
    <t>ACC/013</t>
  </si>
  <si>
    <t>Lume+ LED Therapy Mask</t>
  </si>
  <si>
    <t>Cleansing Milk 200 ml</t>
  </si>
  <si>
    <t>Cleansing Milk travel size 50 ml</t>
  </si>
  <si>
    <t>Cleansing Oil 100 ml</t>
  </si>
  <si>
    <t>Microbiotic Cleansing Gel 200 ml</t>
  </si>
  <si>
    <t>Facial Toner 100 ml</t>
  </si>
  <si>
    <t>Facial Toner travel size 30 ml</t>
  </si>
  <si>
    <t>Goodnight Renewal Cream 50 ml</t>
  </si>
  <si>
    <t>Eye Cream 15 ml</t>
  </si>
  <si>
    <t>Dream Repair Eye Oil 15 ml</t>
  </si>
  <si>
    <t>Exfoliant Cream 100 ml</t>
  </si>
  <si>
    <t>Bio-Barrier Peeling Exfoliant 100 ml</t>
  </si>
  <si>
    <t>Facial Mask 100 ml</t>
  </si>
  <si>
    <t>Recharge Sleep Mask 50 ml</t>
  </si>
  <si>
    <t>Calming Aftersun Mist 200 ml</t>
  </si>
  <si>
    <t>Tan Maximiser 100 ml</t>
  </si>
  <si>
    <t>Self Tan Elixir 50 ml</t>
  </si>
  <si>
    <t>Skinperfex Serum - Light 30 ml</t>
  </si>
  <si>
    <t>Skinperfex Serum - Medium 30 ml</t>
  </si>
  <si>
    <t>Skinperfex Serum - Deep 30 ml</t>
  </si>
  <si>
    <t>Lumiblush Drops - Coral 15 ml</t>
  </si>
  <si>
    <t>Lumiblush Drops - Terra 15 ml</t>
  </si>
  <si>
    <t>Shampoo refill 500 ml</t>
  </si>
  <si>
    <t>Shampoo 200 ml</t>
  </si>
  <si>
    <t>Conditioner 200 ml</t>
  </si>
  <si>
    <t>Body Oil 100 ml</t>
  </si>
  <si>
    <t>Body Cream 200 ml</t>
  </si>
  <si>
    <t>Body Lotion 200 ml</t>
  </si>
  <si>
    <t>Deodorant Gel 100 ml</t>
  </si>
  <si>
    <t>Healing Balm 50 ml</t>
  </si>
  <si>
    <t>Hand Cream 100 ml</t>
  </si>
  <si>
    <t>Lip Balm 15 ml</t>
  </si>
  <si>
    <t>Foot Cream 100 ml</t>
  </si>
  <si>
    <t xml:space="preserve"> -</t>
  </si>
  <si>
    <t>REMARKS</t>
  </si>
  <si>
    <t>QTY</t>
  </si>
  <si>
    <t>VITA-008 BV  -  Nieuwstraat 5  -  B-8860 Lendelede  -  info@likami.com  -  www.likami.com | VAT: BE 0867 785 853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</si>
  <si>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</si>
  <si>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</si>
  <si>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</si>
  <si>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</si>
  <si>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</si>
  <si>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</si>
  <si>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</si>
  <si>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  </t>
  </si>
  <si>
    <t xml:space="preserve">        </t>
  </si>
  <si>
    <t xml:space="preserve">         </t>
  </si>
  <si>
    <t xml:space="preserve">            </t>
  </si>
  <si>
    <t xml:space="preserve">                 </t>
  </si>
  <si>
    <t xml:space="preserve">Facial Care Kit </t>
  </si>
  <si>
    <t>Deep Cleansing Kit</t>
  </si>
  <si>
    <t xml:space="preserve">At-Home Spa Kit </t>
  </si>
  <si>
    <t xml:space="preserve">Body Pamper Kit </t>
  </si>
  <si>
    <t>Sculpt &amp; Glow Cupping Kit</t>
  </si>
  <si>
    <t xml:space="preserve">Discovery Sampler Set </t>
  </si>
  <si>
    <t xml:space="preserve">Clear Likami Plus Kit </t>
  </si>
  <si>
    <t xml:space="preserve">Calm Likami Plus Kit </t>
  </si>
  <si>
    <t xml:space="preserve">Glow Likami Plus Kit </t>
  </si>
  <si>
    <t xml:space="preserve">Correct Likami Plus Kit </t>
  </si>
  <si>
    <t>Renew Likami Plus Kit</t>
  </si>
  <si>
    <t>Set Stone Roller</t>
  </si>
  <si>
    <t>Gua Sha Sculpting tool</t>
  </si>
  <si>
    <t>Serum Anti-Acne 15 ml</t>
  </si>
  <si>
    <t>Serum Anti-Aging 15 ml</t>
  </si>
  <si>
    <t>Serum Brighten Skin 15 ml</t>
  </si>
  <si>
    <t>Serum Even Skin Tone 15 ml</t>
  </si>
  <si>
    <t>Serum Hydration 15 ml</t>
  </si>
  <si>
    <t>Serum Hyperpigmentation 15 ml</t>
  </si>
  <si>
    <t>Serum Skin Redness 15 ml</t>
  </si>
  <si>
    <t>Serum Firmness &amp; Elasticity 15 ml</t>
  </si>
  <si>
    <t xml:space="preserve"> Serum Skin Renewal 15 ml</t>
  </si>
  <si>
    <t>Serum Fine Lines &amp; Wrinkles 15 ml</t>
  </si>
  <si>
    <t>Essential Oil Serum travel size 15 ml</t>
  </si>
  <si>
    <t>Intensive Hydrating Cream 50 ml</t>
  </si>
  <si>
    <t>Intensive Hydrating Cream travel size 30 ml</t>
  </si>
  <si>
    <t xml:space="preserve">PLUS </t>
  </si>
  <si>
    <t>BEAUTY</t>
  </si>
  <si>
    <t>Wash chamomille-lavender refill 500 ml</t>
  </si>
  <si>
    <t>Wash aloe vera-oats refill 500 ml</t>
  </si>
  <si>
    <t>Wash chamomille-lavender 200 ml</t>
  </si>
  <si>
    <t>Wash aloe vera-oats 200 ml</t>
  </si>
  <si>
    <t>Essential Oil Serum 30 ml</t>
  </si>
  <si>
    <t>EAN CODE</t>
  </si>
  <si>
    <t>RRP</t>
  </si>
  <si>
    <r>
      <t>The Essentials Kit</t>
    </r>
    <r>
      <rPr>
        <sz val="20"/>
        <color rgb="FF000000"/>
        <rFont val="Calibri"/>
        <family val="2"/>
      </rPr>
      <t xml:space="preserve"> </t>
    </r>
  </si>
  <si>
    <r>
      <t>Boost Likami Plus Kit</t>
    </r>
    <r>
      <rPr>
        <sz val="20"/>
        <color rgb="FF000000"/>
        <rFont val="Calibri"/>
        <family val="2"/>
      </rPr>
      <t xml:space="preserve"> </t>
    </r>
  </si>
  <si>
    <t>F/01500</t>
  </si>
  <si>
    <t>Cleansing Milk refill 500 ml</t>
  </si>
  <si>
    <t>F/03150</t>
  </si>
  <si>
    <t>Cleansing Oil refill 150 ml</t>
  </si>
  <si>
    <t>F/6175</t>
  </si>
  <si>
    <t>Intensive Hydrating Cream refill 75 ml</t>
  </si>
  <si>
    <t>TC/3115</t>
  </si>
  <si>
    <t>TC/3215</t>
  </si>
  <si>
    <t>TC/3315</t>
  </si>
  <si>
    <t>TC/3415</t>
  </si>
  <si>
    <t>TC/3515</t>
  </si>
  <si>
    <t>TC/3615</t>
  </si>
  <si>
    <t>Meltabalm - Silk 15 ml</t>
  </si>
  <si>
    <t>Meltabalm - Nude 15 ml</t>
  </si>
  <si>
    <t>Meltabalm - Sun 15 ml</t>
  </si>
  <si>
    <t>Meltabalm - Mocha 15 ml</t>
  </si>
  <si>
    <t>Meltabalm - Brick 15 ml</t>
  </si>
  <si>
    <t>Meltabalm - Bubble 15 ml</t>
  </si>
  <si>
    <t>BS/6150</t>
  </si>
  <si>
    <t>Deodorant Cream 50 ml</t>
  </si>
  <si>
    <t>F/6550</t>
  </si>
  <si>
    <t>F/6650</t>
  </si>
  <si>
    <t>F/6750</t>
  </si>
  <si>
    <t>Daily Defence SPF50 Hydrate+Barrier 50 ml</t>
  </si>
  <si>
    <t>Daily Defence SPF50 Calm+Soothe 50 ml</t>
  </si>
  <si>
    <t>Daily Defence SPF50 Correct+Brighten 50 ml</t>
  </si>
  <si>
    <t>SHIELD</t>
  </si>
  <si>
    <t>F/23100</t>
  </si>
  <si>
    <t>Skin Ferment Essence</t>
  </si>
  <si>
    <t>GF/33</t>
  </si>
  <si>
    <t>GF/34</t>
  </si>
  <si>
    <t>GF/35</t>
  </si>
  <si>
    <t>BB/161100</t>
  </si>
  <si>
    <t>LIKAMI ORDER FORM 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</si>
</sst>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&quot; &quot;[$$-409]* #,##0.00&quot; &quot;;&quot; &quot;[$$-409]* \(#,##0.00\);&quot; &quot;[$$-409]* &quot;-&quot;??&quot; &quot;"/>
    <numFmt numFmtId="165" formatCode="d&quot;-&quot;mmm&quot;-&quot;yy"/>
    <numFmt numFmtId="166" formatCode="&quot; &quot;[$€-2]&quot; &quot;* #,##0.00&quot; &quot;;&quot; &quot;[$€-2]&quot; &quot;* \(#,##0.00\);&quot; &quot;[$€-2]&quot; &quot;* &quot;-&quot;??&quot; &quot;"/>
    <numFmt numFmtId="167" formatCode="#,##0.00\ [$€-1]"/>
  </numFmts>
  <fonts count="20" x14ac:knownFonts="1">
    <font>
      <sz val="12"/>
      <color indexed="8"/>
      <name val="Calibri"/>
    </font>
    <font>
      <sz val="14"/>
      <color indexed="8"/>
      <name val="Calibri"/>
      <family val="2"/>
    </font>
    <font>
      <b/>
      <i/>
      <sz val="14"/>
      <color indexed="8"/>
      <name val="Times New Roman"/>
      <family val="1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4"/>
      <color theme="0"/>
      <name val="Calibri"/>
      <family val="2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i/>
      <sz val="16"/>
      <color indexed="8"/>
      <name val="Times New Roman"/>
      <family val="1"/>
    </font>
    <font>
      <b/>
      <sz val="18"/>
      <color indexed="8"/>
      <name val="Calibri"/>
      <family val="2"/>
    </font>
    <font>
      <b/>
      <sz val="16"/>
      <color theme="0"/>
      <name val="Calibri"/>
      <family val="2"/>
    </font>
    <font>
      <sz val="14"/>
      <color theme="0"/>
      <name val="Calibri"/>
      <family val="2"/>
    </font>
    <font>
      <b/>
      <i/>
      <sz val="16"/>
      <color indexed="8"/>
      <name val="Calibri"/>
      <family val="2"/>
    </font>
    <font>
      <sz val="16"/>
      <color rgb="FFFF0000"/>
      <name val="Calibri"/>
      <family val="2"/>
    </font>
    <font>
      <b/>
      <sz val="18"/>
      <color rgb="FFFF0000"/>
      <name val="Calibri"/>
      <family val="2"/>
    </font>
    <font>
      <sz val="20"/>
      <color indexed="8"/>
      <name val="Calibri"/>
      <family val="2"/>
    </font>
    <font>
      <b/>
      <sz val="20"/>
      <color indexed="8"/>
      <name val="Calibri"/>
      <family val="2"/>
    </font>
    <font>
      <sz val="20"/>
      <color rgb="FF333333"/>
      <name val="Calibri"/>
      <family val="2"/>
    </font>
    <font>
      <b/>
      <i/>
      <sz val="14"/>
      <color indexed="8"/>
      <name val="Calibri"/>
      <family val="2"/>
    </font>
    <font>
      <sz val="20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F6A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28CC9"/>
        <bgColor indexed="64"/>
      </patternFill>
    </fill>
    <fill>
      <patternFill patternType="solid">
        <fgColor rgb="FFA8BEC6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ashDotDot">
        <color theme="3"/>
      </left>
      <right style="dashDotDot">
        <color theme="3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Dot">
        <color theme="3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182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49" fontId="2" fillId="10" borderId="1" xfId="0" applyNumberFormat="1" applyFont="1" applyFill="1" applyBorder="1" applyAlignment="1">
      <alignment vertical="top" wrapText="1"/>
    </xf>
    <xf numFmtId="49" fontId="3" fillId="10" borderId="1" xfId="0" applyNumberFormat="1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right" vertical="top" wrapText="1"/>
    </xf>
    <xf numFmtId="0" fontId="1" fillId="10" borderId="0" xfId="0" applyNumberFormat="1" applyFont="1" applyFill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center" wrapText="1"/>
    </xf>
    <xf numFmtId="167" fontId="3" fillId="4" borderId="1" xfId="0" applyNumberFormat="1" applyFont="1" applyFill="1" applyBorder="1" applyAlignment="1">
      <alignment horizontal="right" vertical="center" wrapText="1"/>
    </xf>
    <xf numFmtId="167" fontId="1" fillId="0" borderId="1" xfId="0" applyNumberFormat="1" applyFont="1" applyFill="1" applyBorder="1" applyAlignment="1">
      <alignment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vertical="center" wrapText="1"/>
    </xf>
    <xf numFmtId="1" fontId="7" fillId="10" borderId="1" xfId="0" applyNumberFormat="1" applyFont="1" applyFill="1" applyBorder="1" applyAlignment="1">
      <alignment vertical="top" wrapText="1"/>
    </xf>
    <xf numFmtId="49" fontId="6" fillId="10" borderId="1" xfId="0" applyNumberFormat="1" applyFont="1" applyFill="1" applyBorder="1" applyAlignment="1">
      <alignment horizontal="right" vertical="top"/>
    </xf>
    <xf numFmtId="0" fontId="7" fillId="10" borderId="1" xfId="0" applyNumberFormat="1" applyFont="1" applyFill="1" applyBorder="1" applyAlignment="1">
      <alignment vertical="top" wrapText="1"/>
    </xf>
    <xf numFmtId="0" fontId="7" fillId="10" borderId="0" xfId="0" applyNumberFormat="1" applyFont="1" applyFill="1" applyAlignment="1">
      <alignment vertical="top" wrapText="1"/>
    </xf>
    <xf numFmtId="49" fontId="8" fillId="10" borderId="1" xfId="0" applyNumberFormat="1" applyFont="1" applyFill="1" applyBorder="1" applyAlignment="1">
      <alignment vertical="top" wrapText="1"/>
    </xf>
    <xf numFmtId="49" fontId="6" fillId="10" borderId="1" xfId="0" applyNumberFormat="1" applyFont="1" applyFill="1" applyBorder="1" applyAlignment="1">
      <alignment vertical="top" wrapText="1"/>
    </xf>
    <xf numFmtId="0" fontId="7" fillId="10" borderId="1" xfId="0" applyNumberFormat="1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vertical="top" wrapText="1"/>
    </xf>
    <xf numFmtId="0" fontId="7" fillId="10" borderId="1" xfId="0" applyFont="1" applyFill="1" applyBorder="1" applyAlignment="1">
      <alignment horizontal="right" vertical="top" wrapText="1"/>
    </xf>
    <xf numFmtId="0" fontId="7" fillId="10" borderId="0" xfId="0" applyNumberFormat="1" applyFont="1" applyFill="1" applyAlignment="1">
      <alignment horizontal="center" vertical="top" wrapText="1"/>
    </xf>
    <xf numFmtId="0" fontId="9" fillId="10" borderId="1" xfId="0" applyNumberFormat="1" applyFont="1" applyFill="1" applyBorder="1" applyAlignment="1">
      <alignment vertical="top"/>
    </xf>
    <xf numFmtId="49" fontId="6" fillId="10" borderId="1" xfId="0" applyNumberFormat="1" applyFont="1" applyFill="1" applyBorder="1" applyAlignment="1">
      <alignment horizontal="right" vertical="center"/>
    </xf>
    <xf numFmtId="165" fontId="7" fillId="10" borderId="2" xfId="0" applyNumberFormat="1" applyFont="1" applyFill="1" applyBorder="1" applyAlignment="1">
      <alignment horizontal="right" vertical="center" wrapText="1"/>
    </xf>
    <xf numFmtId="165" fontId="7" fillId="10" borderId="2" xfId="0" applyNumberFormat="1" applyFont="1" applyFill="1" applyBorder="1" applyAlignment="1">
      <alignment vertical="center" wrapText="1"/>
    </xf>
    <xf numFmtId="0" fontId="7" fillId="10" borderId="1" xfId="0" applyNumberFormat="1" applyFont="1" applyFill="1" applyBorder="1" applyAlignment="1">
      <alignment vertical="center" wrapText="1"/>
    </xf>
    <xf numFmtId="49" fontId="7" fillId="10" borderId="3" xfId="0" applyNumberFormat="1" applyFont="1" applyFill="1" applyBorder="1" applyAlignment="1">
      <alignment horizontal="right" vertical="center" wrapText="1"/>
    </xf>
    <xf numFmtId="49" fontId="7" fillId="10" borderId="3" xfId="0" applyNumberFormat="1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7" fillId="10" borderId="0" xfId="0" applyNumberFormat="1" applyFont="1" applyFill="1" applyAlignment="1">
      <alignment vertical="center" wrapText="1"/>
    </xf>
    <xf numFmtId="0" fontId="6" fillId="10" borderId="1" xfId="0" applyFont="1" applyFill="1" applyBorder="1" applyAlignment="1">
      <alignment horizontal="right" vertical="center"/>
    </xf>
    <xf numFmtId="49" fontId="6" fillId="10" borderId="1" xfId="0" applyNumberFormat="1" applyFont="1" applyFill="1" applyBorder="1" applyAlignment="1">
      <alignment horizontal="left" vertical="center"/>
    </xf>
    <xf numFmtId="49" fontId="4" fillId="10" borderId="1" xfId="0" applyNumberFormat="1" applyFont="1" applyFill="1" applyBorder="1" applyAlignment="1">
      <alignment horizontal="right" vertical="top" wrapText="1"/>
    </xf>
    <xf numFmtId="0" fontId="3" fillId="10" borderId="1" xfId="0" applyFont="1" applyFill="1" applyBorder="1" applyAlignment="1">
      <alignment horizontal="left" vertical="top" wrapText="1"/>
    </xf>
    <xf numFmtId="49" fontId="3" fillId="10" borderId="1" xfId="0" applyNumberFormat="1" applyFont="1" applyFill="1" applyBorder="1" applyAlignment="1">
      <alignment horizontal="right" vertical="top" wrapText="1"/>
    </xf>
    <xf numFmtId="0" fontId="1" fillId="10" borderId="0" xfId="0" applyNumberFormat="1" applyFont="1" applyFill="1" applyAlignment="1">
      <alignment horizontal="left" vertical="top" wrapText="1"/>
    </xf>
    <xf numFmtId="165" fontId="7" fillId="10" borderId="1" xfId="0" applyNumberFormat="1" applyFont="1" applyFill="1" applyBorder="1" applyAlignment="1">
      <alignment vertical="center" wrapText="1"/>
    </xf>
    <xf numFmtId="49" fontId="7" fillId="10" borderId="1" xfId="0" applyNumberFormat="1" applyFont="1" applyFill="1" applyBorder="1" applyAlignment="1">
      <alignment vertical="center" wrapText="1"/>
    </xf>
    <xf numFmtId="0" fontId="6" fillId="10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 wrapText="1"/>
    </xf>
    <xf numFmtId="49" fontId="3" fillId="12" borderId="1" xfId="0" applyNumberFormat="1" applyFont="1" applyFill="1" applyBorder="1" applyAlignment="1">
      <alignment horizontal="right" vertical="top" wrapText="1"/>
    </xf>
    <xf numFmtId="0" fontId="1" fillId="12" borderId="1" xfId="0" applyNumberFormat="1" applyFont="1" applyFill="1" applyBorder="1" applyAlignment="1">
      <alignment horizontal="left" vertical="top"/>
    </xf>
    <xf numFmtId="0" fontId="1" fillId="12" borderId="0" xfId="0" applyNumberFormat="1" applyFont="1" applyFill="1" applyAlignment="1">
      <alignment vertical="top" wrapText="1"/>
    </xf>
    <xf numFmtId="0" fontId="5" fillId="13" borderId="0" xfId="0" applyNumberFormat="1" applyFont="1" applyFill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49" fontId="3" fillId="11" borderId="1" xfId="0" applyNumberFormat="1" applyFont="1" applyFill="1" applyBorder="1" applyAlignment="1">
      <alignment horizontal="center" vertical="center" wrapText="1"/>
    </xf>
    <xf numFmtId="1" fontId="3" fillId="11" borderId="1" xfId="0" applyNumberFormat="1" applyFont="1" applyFill="1" applyBorder="1" applyAlignment="1">
      <alignment horizontal="center" vertical="center" wrapText="1"/>
    </xf>
    <xf numFmtId="1" fontId="10" fillId="13" borderId="1" xfId="0" applyNumberFormat="1" applyFont="1" applyFill="1" applyBorder="1" applyAlignment="1">
      <alignment horizontal="left" vertical="top"/>
    </xf>
    <xf numFmtId="0" fontId="11" fillId="13" borderId="0" xfId="0" applyNumberFormat="1" applyFont="1" applyFill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11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top"/>
    </xf>
    <xf numFmtId="49" fontId="3" fillId="15" borderId="1" xfId="0" applyNumberFormat="1" applyFont="1" applyFill="1" applyBorder="1" applyAlignment="1">
      <alignment horizontal="center" vertical="center" wrapText="1"/>
    </xf>
    <xf numFmtId="1" fontId="3" fillId="15" borderId="1" xfId="0" applyNumberFormat="1" applyFont="1" applyFill="1" applyBorder="1" applyAlignment="1">
      <alignment horizontal="center" vertical="center" wrapText="1"/>
    </xf>
    <xf numFmtId="49" fontId="12" fillId="15" borderId="1" xfId="0" applyNumberFormat="1" applyFont="1" applyFill="1" applyBorder="1" applyAlignment="1">
      <alignment horizontal="center" vertical="center" wrapText="1"/>
    </xf>
    <xf numFmtId="49" fontId="3" fillId="15" borderId="1" xfId="0" applyNumberFormat="1" applyFont="1" applyFill="1" applyBorder="1" applyAlignment="1">
      <alignment horizontal="right" vertical="center" wrapText="1"/>
    </xf>
    <xf numFmtId="49" fontId="3" fillId="16" borderId="1" xfId="0" applyNumberFormat="1" applyFont="1" applyFill="1" applyBorder="1" applyAlignment="1">
      <alignment horizontal="center" vertical="center" wrapText="1"/>
    </xf>
    <xf numFmtId="1" fontId="3" fillId="16" borderId="1" xfId="0" applyNumberFormat="1" applyFont="1" applyFill="1" applyBorder="1" applyAlignment="1">
      <alignment horizontal="center" vertical="center" wrapText="1"/>
    </xf>
    <xf numFmtId="49" fontId="3" fillId="16" borderId="1" xfId="0" applyNumberFormat="1" applyFont="1" applyFill="1" applyBorder="1" applyAlignment="1">
      <alignment horizontal="right" vertical="center" wrapText="1"/>
    </xf>
    <xf numFmtId="167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167" fontId="3" fillId="4" borderId="1" xfId="0" applyNumberFormat="1" applyFont="1" applyFill="1" applyBorder="1" applyAlignment="1">
      <alignment vertical="center" wrapText="1"/>
    </xf>
    <xf numFmtId="3" fontId="3" fillId="14" borderId="1" xfId="0" applyNumberFormat="1" applyFont="1" applyFill="1" applyBorder="1" applyAlignment="1">
      <alignment horizontal="center" vertical="center" wrapText="1"/>
    </xf>
    <xf numFmtId="167" fontId="3" fillId="14" borderId="1" xfId="0" applyNumberFormat="1" applyFont="1" applyFill="1" applyBorder="1" applyAlignment="1">
      <alignment vertical="center" wrapText="1"/>
    </xf>
    <xf numFmtId="0" fontId="13" fillId="10" borderId="0" xfId="0" applyNumberFormat="1" applyFont="1" applyFill="1" applyAlignment="1">
      <alignment vertical="top" wrapText="1"/>
    </xf>
    <xf numFmtId="49" fontId="14" fillId="10" borderId="1" xfId="0" applyNumberFormat="1" applyFont="1" applyFill="1" applyBorder="1" applyAlignment="1">
      <alignment horizontal="right" vertical="top"/>
    </xf>
    <xf numFmtId="0" fontId="5" fillId="13" borderId="0" xfId="0" applyNumberFormat="1" applyFont="1" applyFill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 vertical="center" wrapText="1"/>
    </xf>
    <xf numFmtId="164" fontId="5" fillId="1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167" fontId="15" fillId="0" borderId="1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167" fontId="15" fillId="0" borderId="7" xfId="0" applyNumberFormat="1" applyFont="1" applyBorder="1" applyAlignment="1">
      <alignment vertical="center" wrapText="1"/>
    </xf>
    <xf numFmtId="167" fontId="16" fillId="0" borderId="7" xfId="0" applyNumberFormat="1" applyFont="1" applyBorder="1" applyAlignment="1">
      <alignment horizontal="right" vertical="center" wrapText="1"/>
    </xf>
    <xf numFmtId="49" fontId="15" fillId="10" borderId="1" xfId="0" applyNumberFormat="1" applyFont="1" applyFill="1" applyBorder="1" applyAlignment="1">
      <alignment horizontal="center" vertical="center" wrapText="1"/>
    </xf>
    <xf numFmtId="0" fontId="15" fillId="10" borderId="1" xfId="0" applyNumberFormat="1" applyFont="1" applyFill="1" applyBorder="1" applyAlignment="1">
      <alignment horizontal="center" vertical="center" wrapText="1"/>
    </xf>
    <xf numFmtId="1" fontId="15" fillId="10" borderId="1" xfId="0" applyNumberFormat="1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vertical="center" wrapText="1"/>
    </xf>
    <xf numFmtId="167" fontId="15" fillId="10" borderId="1" xfId="0" applyNumberFormat="1" applyFont="1" applyFill="1" applyBorder="1" applyAlignment="1">
      <alignment horizontal="center" vertical="center" wrapText="1"/>
    </xf>
    <xf numFmtId="167" fontId="15" fillId="10" borderId="7" xfId="0" applyNumberFormat="1" applyFont="1" applyFill="1" applyBorder="1" applyAlignment="1">
      <alignment vertical="center" wrapText="1"/>
    </xf>
    <xf numFmtId="167" fontId="16" fillId="10" borderId="7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167" fontId="15" fillId="0" borderId="1" xfId="0" applyNumberFormat="1" applyFont="1" applyBorder="1" applyAlignment="1">
      <alignment vertical="center" wrapText="1"/>
    </xf>
    <xf numFmtId="167" fontId="16" fillId="0" borderId="1" xfId="0" applyNumberFormat="1" applyFont="1" applyBorder="1" applyAlignment="1">
      <alignment horizontal="right" vertical="center" wrapText="1"/>
    </xf>
    <xf numFmtId="167" fontId="15" fillId="10" borderId="1" xfId="0" applyNumberFormat="1" applyFont="1" applyFill="1" applyBorder="1" applyAlignment="1">
      <alignment vertical="center" wrapText="1"/>
    </xf>
    <xf numFmtId="167" fontId="16" fillId="10" borderId="1" xfId="0" applyNumberFormat="1" applyFont="1" applyFill="1" applyBorder="1" applyAlignment="1">
      <alignment horizontal="right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167" fontId="15" fillId="0" borderId="4" xfId="0" applyNumberFormat="1" applyFont="1" applyBorder="1" applyAlignment="1">
      <alignment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167" fontId="16" fillId="0" borderId="1" xfId="0" applyNumberFormat="1" applyFont="1" applyFill="1" applyBorder="1" applyAlignment="1">
      <alignment horizontal="right" vertical="center" wrapText="1"/>
    </xf>
    <xf numFmtId="49" fontId="18" fillId="8" borderId="1" xfId="0" applyNumberFormat="1" applyFont="1" applyFill="1" applyBorder="1" applyAlignment="1">
      <alignment horizontal="center" vertical="center" wrapText="1"/>
    </xf>
    <xf numFmtId="167" fontId="16" fillId="0" borderId="1" xfId="0" applyNumberFormat="1" applyFont="1" applyBorder="1" applyAlignment="1">
      <alignment horizontal="center" vertical="center" wrapText="1"/>
    </xf>
    <xf numFmtId="167" fontId="16" fillId="0" borderId="1" xfId="0" applyNumberFormat="1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5" fillId="0" borderId="1" xfId="0" applyNumberFormat="1" applyFont="1" applyFill="1" applyBorder="1" applyAlignment="1">
      <alignment vertical="center" wrapText="1"/>
    </xf>
    <xf numFmtId="16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7" fontId="15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49" fontId="18" fillId="16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vertical="center" wrapText="1"/>
    </xf>
    <xf numFmtId="49" fontId="4" fillId="12" borderId="1" xfId="0" applyNumberFormat="1" applyFont="1" applyFill="1" applyBorder="1" applyAlignment="1">
      <alignment horizontal="right" vertical="top" wrapText="1"/>
    </xf>
    <xf numFmtId="0" fontId="1" fillId="12" borderId="1" xfId="0" applyNumberFormat="1" applyFont="1" applyFill="1" applyBorder="1" applyAlignment="1">
      <alignment horizontal="center" vertical="top" wrapText="1"/>
    </xf>
    <xf numFmtId="0" fontId="1" fillId="12" borderId="1" xfId="0" applyNumberFormat="1" applyFont="1" applyFill="1" applyBorder="1" applyAlignment="1">
      <alignment horizontal="left" vertical="top" wrapText="1"/>
    </xf>
    <xf numFmtId="0" fontId="7" fillId="1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49" fontId="10" fillId="13" borderId="1" xfId="0" applyNumberFormat="1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center" vertical="top"/>
    </xf>
    <xf numFmtId="0" fontId="1" fillId="10" borderId="6" xfId="0" applyFont="1" applyFill="1" applyBorder="1" applyAlignment="1">
      <alignment horizontal="center" vertical="top" wrapText="1"/>
    </xf>
    <xf numFmtId="0" fontId="1" fillId="10" borderId="1" xfId="0" applyNumberFormat="1" applyFont="1" applyFill="1" applyBorder="1" applyAlignment="1">
      <alignment horizontal="left" vertical="top"/>
    </xf>
    <xf numFmtId="0" fontId="1" fillId="10" borderId="6" xfId="0" applyFont="1" applyFill="1" applyBorder="1" applyAlignment="1">
      <alignment horizontal="left" vertical="top" wrapText="1"/>
    </xf>
    <xf numFmtId="0" fontId="1" fillId="10" borderId="5" xfId="0" applyNumberFormat="1" applyFont="1" applyFill="1" applyBorder="1" applyAlignment="1">
      <alignment horizontal="center" vertical="top"/>
    </xf>
    <xf numFmtId="0" fontId="1" fillId="10" borderId="8" xfId="0" applyFont="1" applyFill="1" applyBorder="1" applyAlignment="1">
      <alignment horizontal="left" vertical="top" wrapText="1"/>
    </xf>
    <xf numFmtId="0" fontId="1" fillId="10" borderId="8" xfId="0" applyNumberFormat="1" applyFont="1" applyFill="1" applyBorder="1" applyAlignment="1">
      <alignment horizontal="center" vertical="top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167" fontId="15" fillId="0" borderId="7" xfId="0" applyNumberFormat="1" applyFont="1" applyFill="1" applyBorder="1" applyAlignment="1">
      <alignment vertical="center" wrapText="1"/>
    </xf>
    <xf numFmtId="167" fontId="16" fillId="0" borderId="7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/>
    </xf>
    <xf numFmtId="0" fontId="1" fillId="12" borderId="1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center" vertical="top"/>
    </xf>
    <xf numFmtId="0" fontId="1" fillId="10" borderId="6" xfId="0" applyFont="1" applyFill="1" applyBorder="1" applyAlignment="1">
      <alignment horizontal="center" vertical="top" wrapText="1"/>
    </xf>
    <xf numFmtId="0" fontId="1" fillId="10" borderId="5" xfId="0" applyNumberFormat="1" applyFont="1" applyFill="1" applyBorder="1" applyAlignment="1">
      <alignment horizontal="center" vertical="top"/>
    </xf>
    <xf numFmtId="0" fontId="1" fillId="10" borderId="6" xfId="0" applyNumberFormat="1" applyFont="1" applyFill="1" applyBorder="1" applyAlignment="1">
      <alignment horizontal="center" vertical="top"/>
    </xf>
    <xf numFmtId="0" fontId="1" fillId="10" borderId="1" xfId="0" applyNumberFormat="1" applyFont="1" applyFill="1" applyBorder="1" applyAlignment="1">
      <alignment horizontal="left" vertical="top"/>
    </xf>
    <xf numFmtId="167" fontId="6" fillId="10" borderId="1" xfId="0" applyNumberFormat="1" applyFont="1" applyFill="1" applyBorder="1" applyAlignment="1">
      <alignment horizontal="right" vertical="top" wrapText="1"/>
    </xf>
    <xf numFmtId="167" fontId="14" fillId="10" borderId="1" xfId="0" applyNumberFormat="1" applyFont="1" applyFill="1" applyBorder="1" applyAlignment="1">
      <alignment horizontal="right" vertical="top" wrapText="1"/>
    </xf>
  </cellXfs>
  <cellStyles count="1">
    <cellStyle name="Standaard" xfId="0" builtinId="0"/>
  </cellStyles>
  <dxfs count="112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6" formatCode="&quot; &quot;[$€-2]&quot; &quot;* #,##0.00&quot; &quot;;&quot; &quot;[$€-2]&quot; &quot;* \(#,##0.00\);&quot; &quot;[$€-2]&quot; &quot;* &quot;-&quot;??&quot; 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rgb="FF99FFCC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fill>
        <patternFill>
          <fgColor indexed="64"/>
          <bgColor theme="7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fill>
        <patternFill patternType="solid">
          <fgColor indexed="64"/>
          <bgColor theme="0" tint="-4.9989318521683403E-2"/>
        </patternFill>
      </fill>
      <alignment horizontal="right" vertical="center" textRotation="0" wrapText="1" indent="0" justifyLastLine="0" shrinkToFit="0" readingOrder="0"/>
      <border diagonalUp="0" diagonalDown="0" outline="0">
        <left style="dashDotDot">
          <color theme="3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 outline="0">
        <left style="dashDotDot">
          <color theme="3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dashDotDot">
          <color theme="3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theme="6" tint="0.599963377788628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  <border diagonalUp="0" diagonalDown="0" outline="0">
        <left style="thin">
          <color indexed="8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  <dxf>
      <numFmt numFmtId="30" formatCode="@"/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  <border diagonalUp="0" diagonalDown="0" outline="0">
        <left style="thin">
          <color indexed="8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  <dxf>
      <numFmt numFmtId="30" formatCode="@"/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right" vertical="center" textRotation="0" wrapText="1" indent="0" justifyLastLine="0" shrinkToFit="0" readingOrder="0"/>
      <border diagonalUp="0" diagonalDown="0" outline="0">
        <left style="thin">
          <color indexed="8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general" vertical="center" textRotation="0" wrapText="1" indent="0" justifyLastLine="0" shrinkToFit="0" readingOrder="0"/>
      <border diagonalUp="0" diagonalDown="0" outline="0">
        <left/>
        <right style="dashDotDot">
          <color theme="3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dashDotDot">
          <color theme="3"/>
        </left>
        <right style="dashDotDot">
          <color theme="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67" formatCode="#,##0.00\ [$€-1]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20"/>
        <color indexed="8"/>
        <name val="Calibri"/>
        <family val="2"/>
        <scheme val="none"/>
      </font>
      <numFmt numFmtId="30" formatCode="@"/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F6F6AA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D9D9D9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A8BEC6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theme="6" tint="0.59996337778862885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theme="4" tint="0.3999450666829432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E28CC9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FABF8F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strike val="0"/>
      </font>
      <fill>
        <patternFill>
          <bgColor rgb="FFEAC8C8"/>
        </patternFill>
      </fill>
    </dxf>
  </dxfs>
  <tableStyles count="10">
    <tableStyle name="Likami Accessories" pivot="0" count="3" xr9:uid="{C6DACFAE-CBA9-4E1A-9DEF-2EECBE240DF2}">
      <tableStyleElement type="headerRow" dxfId="111"/>
      <tableStyleElement type="totalRow" dxfId="110"/>
      <tableStyleElement type="secondRowStripe" dxfId="109"/>
    </tableStyle>
    <tableStyle name="Likami all" pivot="0" count="1" xr9:uid="{06B01617-512C-4A5B-9777-78CBFA8841DE}">
      <tableStyleElement type="secondRowStripe" dxfId="108"/>
    </tableStyle>
    <tableStyle name="Likami Balms" pivot="0" count="3" xr9:uid="{965DD6B8-2A73-47A2-972D-0AFFC8672DA3}">
      <tableStyleElement type="headerRow" dxfId="107"/>
      <tableStyleElement type="totalRow" dxfId="106"/>
      <tableStyleElement type="secondRowStripe" dxfId="105"/>
    </tableStyle>
    <tableStyle name="Likami Bath" pivot="0" count="3" xr9:uid="{1BCA764E-5A4C-41C3-AC1A-F63DBF683822}">
      <tableStyleElement type="headerRow" dxfId="104"/>
      <tableStyleElement type="totalRow" dxfId="103"/>
      <tableStyleElement type="secondRowStripe" dxfId="102"/>
    </tableStyle>
    <tableStyle name="Likami Beauty" pivot="0" count="3" xr9:uid="{B8974EF6-69C5-4C00-AD1E-235B9CF8D017}">
      <tableStyleElement type="headerRow" dxfId="101"/>
      <tableStyleElement type="totalRow" dxfId="100"/>
      <tableStyleElement type="secondRowStripe" dxfId="99"/>
    </tableStyle>
    <tableStyle name="Likami facial" pivot="0" count="3" xr9:uid="{A919DBF5-44CB-462E-8039-4E6486E45E0B}">
      <tableStyleElement type="headerRow" dxfId="98"/>
      <tableStyleElement type="totalRow" dxfId="97"/>
      <tableStyleElement type="secondRowStripe" dxfId="96"/>
    </tableStyle>
    <tableStyle name="Likami Giftset" pivot="0" count="3" xr9:uid="{FC655637-1AA3-4AAC-B3EC-B7CCBBFC086C}">
      <tableStyleElement type="headerRow" dxfId="95"/>
      <tableStyleElement type="totalRow" dxfId="94"/>
      <tableStyleElement type="secondRowStripe" dxfId="93"/>
    </tableStyle>
    <tableStyle name="Likami Marketing" pivot="0" count="3" xr9:uid="{C7883751-DD4C-474A-9B3A-967A807F3DB9}">
      <tableStyleElement type="headerRow" dxfId="92"/>
      <tableStyleElement type="totalRow" dxfId="91"/>
      <tableStyleElement type="secondRowStripe" dxfId="90"/>
    </tableStyle>
    <tableStyle name="Likami Plus" pivot="0" count="3" xr9:uid="{2417E2B2-015D-4EC6-83C0-C470E5BA2534}">
      <tableStyleElement type="headerRow" dxfId="89"/>
      <tableStyleElement type="totalRow" dxfId="88"/>
      <tableStyleElement type="secondRowStripe" dxfId="87"/>
    </tableStyle>
    <tableStyle name="Likami Sun" pivot="0" count="3" xr9:uid="{42E5F1A3-42E5-4138-B9B2-24A94D33CBA8}">
      <tableStyleElement type="headerRow" dxfId="86"/>
      <tableStyleElement type="totalRow" dxfId="85"/>
      <tableStyleElement type="secondRowStripe" dxfId="84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DE9D9"/>
      <rgbColor rgb="FF808080"/>
      <rgbColor rgb="FFF2DBDB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CC"/>
      <color rgb="FFD9D9D9"/>
      <color rgb="FFEAC8C8"/>
      <color rgb="FFA8BEC6"/>
      <color rgb="FFFABF8F"/>
      <color rgb="FFE28CC9"/>
      <color rgb="FFF6F6AA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129353</xdr:rowOff>
    </xdr:from>
    <xdr:to>
      <xdr:col>1</xdr:col>
      <xdr:colOff>404675</xdr:colOff>
      <xdr:row>2</xdr:row>
      <xdr:rowOff>288684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D6E7EE4-66B9-4AC6-8E63-B15E4BA35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19" t="28919" r="15006" b="32523"/>
        <a:stretch>
          <a:fillRect/>
        </a:stretch>
      </xdr:blipFill>
      <xdr:spPr>
        <a:xfrm>
          <a:off x="270463" y="599723"/>
          <a:ext cx="1693333" cy="5174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886A3F-18C8-49A5-ACC8-9CA43672C957}" name="Tabell5" displayName="Tabell5" ref="A31:H41" totalsRowShown="0" headerRowDxfId="83" dataDxfId="82" tableBorderDxfId="81">
  <tableColumns count="8">
    <tableColumn id="1" xr3:uid="{7831A56A-1941-4E98-9094-18C7CB8AC42A}" name=" " dataDxfId="80"/>
    <tableColumn id="2" xr3:uid="{DC8E3B9A-CE0A-419C-A6AB-2067CC49D2C9}" name="  " dataDxfId="79"/>
    <tableColumn id="3" xr3:uid="{D2DBD12E-04F7-4747-8022-A7940015AF58}" name="   " dataDxfId="78"/>
    <tableColumn id="4" xr3:uid="{A2B8F644-4820-4EB6-B384-4B2E5A67D2FC}" name="PLUS " dataDxfId="77"/>
    <tableColumn id="5" xr3:uid="{76A62C35-BEBE-472C-A168-AA33F26C9802}" name="    " dataDxfId="76"/>
    <tableColumn id="6" xr3:uid="{2D09CD22-458C-4A97-8E1B-93A2F9B77478}" name="     " dataDxfId="75"/>
    <tableColumn id="7" xr3:uid="{F951EE65-D7BB-4FC6-998A-19BC05D0EDC4}" name="      " dataDxfId="74">
      <calculatedColumnFormula>F32*E32</calculatedColumnFormula>
    </tableColumn>
    <tableColumn id="8" xr3:uid="{88DD2611-970F-48FF-9CC8-E2B2FF86124E}" name="       " dataDxfId="73"/>
  </tableColumns>
  <tableStyleInfo name="Likami Plu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49264BA-1651-4547-A8DA-8C83386CA489}" name="Tabell6" displayName="Tabell6" ref="A44:H51" totalsRowShown="0" headerRowDxfId="72" dataDxfId="71" tableBorderDxfId="70">
  <tableColumns count="8">
    <tableColumn id="1" xr3:uid="{2710A5CE-AA9F-43C6-885C-9EB491184835}" name=" " dataDxfId="69"/>
    <tableColumn id="2" xr3:uid="{26A0F176-C883-4C33-AA57-62DA9F55327F}" name="  " dataDxfId="68"/>
    <tableColumn id="3" xr3:uid="{3F232806-A0B9-493B-B8DC-B95FB61BAFB4}" name="   " dataDxfId="67"/>
    <tableColumn id="4" xr3:uid="{BC8FF347-ECC3-4840-91C2-6B759F5B1806}" name="SHIELD" dataDxfId="66"/>
    <tableColumn id="5" xr3:uid="{6CC3CA89-FC81-4EB0-9C6E-5F9CAFCA386D}" name="    " dataDxfId="65"/>
    <tableColumn id="6" xr3:uid="{B12EA35B-5AFC-4A2C-A67D-C8E191B56C44}" name="     " dataDxfId="64">
      <calculatedColumnFormula>SUM(F39:F44)</calculatedColumnFormula>
    </tableColumn>
    <tableColumn id="7" xr3:uid="{E52309CD-C599-46EE-B82C-7D652BCC921C}" name="      " dataDxfId="63">
      <calculatedColumnFormula>SUM(G39:G44)</calculatedColumnFormula>
    </tableColumn>
    <tableColumn id="8" xr3:uid="{37597282-BCBD-411D-A3AD-F5FE03567EEB}" name="        " dataDxfId="62"/>
  </tableColumns>
  <tableStyleInfo name="Likami Sun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A336D01-8DEF-4CE2-8CE7-41AA344D6BE6}" name="Tabell7" displayName="Tabell7" ref="A53:H65" totalsRowShown="0" headerRowDxfId="61" dataDxfId="60" tableBorderDxfId="59">
  <tableColumns count="8">
    <tableColumn id="1" xr3:uid="{9F01BFDB-23A3-459C-BC7E-82AB9CBA4114}" name=" " dataDxfId="58"/>
    <tableColumn id="2" xr3:uid="{CB818BB1-253C-4D56-83F4-E9DBF96A9B36}" name="  " dataDxfId="57"/>
    <tableColumn id="3" xr3:uid="{4E4D030B-CAD9-4B4D-842C-1DB2BFF16DCA}" name="    " dataDxfId="56"/>
    <tableColumn id="4" xr3:uid="{A7D12577-B04D-4427-BE59-CC9CE9C8F528}" name="BEAUTY" dataDxfId="55"/>
    <tableColumn id="5" xr3:uid="{54B5BC5A-06BE-4AFA-9EF9-6F44F8DD97C6}" name="     " dataDxfId="54"/>
    <tableColumn id="6" xr3:uid="{BC9E58EF-AEA1-4906-BDDB-EDEEBFB312FF}" name="        " dataDxfId="53">
      <calculatedColumnFormula>SUM(F49:F53)</calculatedColumnFormula>
    </tableColumn>
    <tableColumn id="7" xr3:uid="{3E23345D-A584-4EB4-95EB-46814678B2DE}" name="      " dataDxfId="52">
      <calculatedColumnFormula>SUM(G49:G53)</calculatedColumnFormula>
    </tableColumn>
    <tableColumn id="8" xr3:uid="{218F25C0-6330-44C2-BCAB-6CFE71DCC7C1}" name="         " dataDxfId="51"/>
  </tableColumns>
  <tableStyleInfo name="Likami Beauty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2F95BA3-AEE1-40B8-98BD-83294B162EFF}" name="Tabell15" displayName="Tabell15" ref="A7:H28" totalsRowShown="0" headerRowDxfId="50" dataDxfId="49">
  <tableColumns count="8">
    <tableColumn id="1" xr3:uid="{31275634-7499-48FF-8113-0FE5FD3B0FD2}" name=" " dataDxfId="48"/>
    <tableColumn id="2" xr3:uid="{CA8A0EB5-35B4-4A83-9153-FA37E81B9A97}" name="  " dataDxfId="47"/>
    <tableColumn id="3" xr3:uid="{99E4BA97-268C-4664-A58D-097CE4CA1357}" name="   " dataDxfId="46"/>
    <tableColumn id="4" xr3:uid="{6C493927-8707-4A35-821E-39A5BA21E037}" name="FACIAL " dataDxfId="45"/>
    <tableColumn id="5" xr3:uid="{B70B3C9E-6E67-480B-8988-4FC71DA693EB}" name="    " dataDxfId="44"/>
    <tableColumn id="6" xr3:uid="{D5BF6B86-8563-4398-9E4D-A26B6AA42E8B}" name="     " dataDxfId="43"/>
    <tableColumn id="7" xr3:uid="{202254AB-AE4F-45EF-A72D-B76F587592DD}" name="      " dataDxfId="42">
      <calculatedColumnFormula>F8*E8</calculatedColumnFormula>
    </tableColumn>
    <tableColumn id="8" xr3:uid="{08287148-52C6-4BBB-B1DB-210979BC664E}" name="       " dataDxfId="41"/>
  </tableColumns>
  <tableStyleInfo name="Likami facial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9C890E0-5ED2-4239-B9B4-99AE2CD9D743}" name="Tabell818" displayName="Tabell818" ref="J7:Q19" totalsRowShown="0" headerRowDxfId="40" dataDxfId="39" tableBorderDxfId="38">
  <tableColumns count="8">
    <tableColumn id="1" xr3:uid="{939E5AB2-E676-423B-B270-9C35FDF8D949}" name=" " dataDxfId="37"/>
    <tableColumn id="2" xr3:uid="{990A1B74-A6E5-424F-B31C-A932784D66EE}" name="  " dataDxfId="36"/>
    <tableColumn id="3" xr3:uid="{0A9DB566-EF90-4DA4-A832-9ED9EF0CCD9F}" name="    " dataDxfId="35"/>
    <tableColumn id="4" xr3:uid="{AF7794D5-CF3B-4ACC-8708-216BBC219239}" name="BATH &amp; BODY " dataDxfId="34"/>
    <tableColumn id="5" xr3:uid="{6A5C244C-2974-4224-9756-1EEBC65BE245}" name="     " dataDxfId="33"/>
    <tableColumn id="6" xr3:uid="{ED0C9909-1457-44DC-89E5-1380B81B1D01}" name="      " dataDxfId="32"/>
    <tableColumn id="7" xr3:uid="{A655BFFE-3529-4717-8286-032052F02CCC}" name="       " dataDxfId="31">
      <calculatedColumnFormula>O8*N8</calculatedColumnFormula>
    </tableColumn>
    <tableColumn id="8" xr3:uid="{682CC13B-D087-47D5-809C-68D802E23D98}" name="        " dataDxfId="30"/>
  </tableColumns>
  <tableStyleInfo name="Likami Bath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E2C4EF5-FC60-4247-BB26-4B20DCBE07B2}" name="Tabell101419" displayName="Tabell101419" ref="J30:Q46" totalsRowShown="0" headerRowDxfId="29" dataDxfId="28">
  <tableColumns count="8">
    <tableColumn id="1" xr3:uid="{CA7234B5-6731-4D00-9809-11D4059BEBE9}" name=" " dataDxfId="27"/>
    <tableColumn id="2" xr3:uid="{CFDE848F-5C9C-426C-B572-9A47D65819EC}" name="  " dataDxfId="26"/>
    <tableColumn id="3" xr3:uid="{FAFC7444-9B0C-4A28-A52C-91BDD3323C54}" name="   " dataDxfId="25"/>
    <tableColumn id="4" xr3:uid="{3DB6561A-B172-4162-A03A-399F19B91314}" name="GIFTSETS " dataDxfId="24"/>
    <tableColumn id="5" xr3:uid="{B09D5632-A0C8-4CAA-9A7E-6FB2FD97313E}" name="    " dataDxfId="23"/>
    <tableColumn id="6" xr3:uid="{2ADCF789-A084-4F99-89D9-1E5F020A2B12}" name="     " dataDxfId="22"/>
    <tableColumn id="7" xr3:uid="{1E23513E-6770-4666-B70C-4035E4604D97}" name="      " dataDxfId="21">
      <calculatedColumnFormula>O31*N31</calculatedColumnFormula>
    </tableColumn>
    <tableColumn id="8" xr3:uid="{6C6FC0FA-886D-49D8-93A5-271C07771CD7}" name="          " dataDxfId="20"/>
  </tableColumns>
  <tableStyleInfo name="Likami Giftse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040ABF6-F30E-4CEA-B001-58B2523FD29F}" name="Tabell111520" displayName="Tabell111520" ref="J49:Q61" totalsRowShown="0" headerRowDxfId="19" dataDxfId="18">
  <tableColumns count="8">
    <tableColumn id="1" xr3:uid="{AB4D1EF0-A42A-4FA3-84AA-88F215614AD9}" name=" " dataDxfId="17"/>
    <tableColumn id="2" xr3:uid="{8A7DC6E5-106E-4342-8D31-2011B9142E36}" name="  " dataDxfId="16"/>
    <tableColumn id="3" xr3:uid="{C89D9CE8-8A05-48A4-AFDE-6C55E5153459}" name="    " dataDxfId="15"/>
    <tableColumn id="4" xr3:uid="{CD955699-475C-4B0E-8E3F-6543DE067588}" name="ACCESSORIES" dataDxfId="14"/>
    <tableColumn id="5" xr3:uid="{97B0444F-3CEC-4A5E-9ADB-B5DC72C5D96B}" name="     " dataDxfId="13"/>
    <tableColumn id="6" xr3:uid="{85E41940-98C2-479C-8C57-53AA5AE7589D}" name="      " dataDxfId="12"/>
    <tableColumn id="7" xr3:uid="{2A291772-F86A-4572-9BC4-F0DE7A57AD55}" name="       " dataDxfId="11">
      <calculatedColumnFormula>O50*N50</calculatedColumnFormula>
    </tableColumn>
    <tableColumn id="8" xr3:uid="{0C3D4B69-296D-4A0D-8CAB-2A07D7EA0067}" name="        " dataDxfId="10"/>
  </tableColumns>
  <tableStyleInfo name="Likami Accessorie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BFF511E-CF4A-4523-9E24-34F6E6114DE7}" name="Tabell121721" displayName="Tabell121721" ref="J64:Q73" totalsRowShown="0" headerRowDxfId="9" dataDxfId="8">
  <tableColumns count="8">
    <tableColumn id="1" xr3:uid="{6D2B09B7-2E17-482F-A7B2-8B131F319F39}" name=" " dataDxfId="7"/>
    <tableColumn id="2" xr3:uid="{CE81F1B4-1EE4-409D-8280-17A0716FA52C}" name="  " dataDxfId="6"/>
    <tableColumn id="3" xr3:uid="{1B2B9587-B026-4C8C-BDFE-B5FD31FD7307}" name="    " dataDxfId="5"/>
    <tableColumn id="4" xr3:uid="{1C21177D-2DD7-440E-B385-A3ED8B02CAA2}" name="MARKETING" dataDxfId="4"/>
    <tableColumn id="5" xr3:uid="{3D321F4F-770B-471A-8F4C-ED7C5A8504C5}" name="     " dataDxfId="3"/>
    <tableColumn id="6" xr3:uid="{C2928601-038F-44BE-BBAE-C369BB1EC8A7}" name="            " dataDxfId="2"/>
    <tableColumn id="7" xr3:uid="{D36D3872-C74D-40C8-A165-7B1C160EDC01}" name="      " dataDxfId="1">
      <calculatedColumnFormula>O65*N65</calculatedColumnFormula>
    </tableColumn>
    <tableColumn id="8" xr3:uid="{D3634CCD-D083-492B-A048-A1EB3A9D2301}" name="                 " dataDxfId="0"/>
  </tableColumns>
  <tableStyleInfo name="Likami Marketing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P93"/>
  <sheetViews>
    <sheetView showGridLines="0" tabSelected="1" zoomScale="98" zoomScaleNormal="98" workbookViewId="0">
      <pane ySplit="5" topLeftCell="A9" activePane="bottomLeft" state="frozen"/>
      <selection pane="bottomLeft" activeCell="C2" sqref="C2"/>
    </sheetView>
  </sheetViews>
  <sheetFormatPr defaultColWidth="11" defaultRowHeight="18.5" x14ac:dyDescent="0.35"/>
  <cols>
    <col min="1" max="1" width="17.08203125" style="13" customWidth="1"/>
    <col min="2" max="2" width="14.08203125" style="7" customWidth="1"/>
    <col min="3" max="3" width="25.58203125" style="9" customWidth="1"/>
    <col min="4" max="4" width="61.75" style="7" customWidth="1"/>
    <col min="5" max="5" width="12.5" style="10" customWidth="1"/>
    <col min="6" max="6" width="11.08203125" style="7" customWidth="1"/>
    <col min="7" max="7" width="11.58203125" style="7" customWidth="1"/>
    <col min="8" max="8" width="11.83203125" style="11" customWidth="1"/>
    <col min="9" max="9" width="5.58203125" style="7" customWidth="1"/>
    <col min="10" max="10" width="17.33203125" style="7" customWidth="1"/>
    <col min="11" max="11" width="14.08203125" style="7" customWidth="1"/>
    <col min="12" max="12" width="25.33203125" style="7" bestFit="1" customWidth="1"/>
    <col min="13" max="13" width="59.08203125" style="7" customWidth="1"/>
    <col min="14" max="14" width="13.83203125" style="7" customWidth="1"/>
    <col min="15" max="15" width="9.5" style="7" customWidth="1"/>
    <col min="16" max="16" width="13" style="7" customWidth="1"/>
    <col min="17" max="17" width="18.08203125" style="7" customWidth="1"/>
    <col min="18" max="224" width="11" style="7" customWidth="1"/>
    <col min="225" max="16384" width="11" style="8"/>
  </cols>
  <sheetData>
    <row r="1" spans="1:17" ht="28" customHeight="1" x14ac:dyDescent="0.35">
      <c r="A1" s="52" t="s">
        <v>236</v>
      </c>
      <c r="B1" s="44"/>
      <c r="C1" s="42"/>
      <c r="D1" s="53" t="s">
        <v>0</v>
      </c>
      <c r="E1" s="54"/>
      <c r="F1" s="55"/>
      <c r="G1" s="55"/>
      <c r="H1" s="55"/>
      <c r="I1" s="56"/>
      <c r="J1" s="61"/>
      <c r="K1" s="53"/>
      <c r="L1" s="159"/>
      <c r="M1" s="68"/>
      <c r="N1" s="45"/>
      <c r="O1" s="43" t="s">
        <v>5</v>
      </c>
      <c r="P1" s="180">
        <f>SUM(G29+G42+G51+G65+P20+P28+P47+P62+P74)</f>
        <v>0</v>
      </c>
      <c r="Q1" s="180"/>
    </row>
    <row r="2" spans="1:17" ht="28" customHeight="1" x14ac:dyDescent="0.35">
      <c r="A2" s="15"/>
      <c r="B2" s="15"/>
      <c r="C2" s="46"/>
      <c r="D2" s="53" t="s">
        <v>1</v>
      </c>
      <c r="E2" s="57"/>
      <c r="F2" s="58"/>
      <c r="G2" s="58"/>
      <c r="H2" s="58"/>
      <c r="I2" s="59"/>
      <c r="J2" s="61"/>
      <c r="K2" s="53"/>
      <c r="L2" s="63"/>
      <c r="M2" s="69"/>
      <c r="N2" s="45"/>
      <c r="O2" s="43" t="s">
        <v>6</v>
      </c>
      <c r="P2" s="180">
        <v>0</v>
      </c>
      <c r="Q2" s="180"/>
    </row>
    <row r="3" spans="1:17" ht="28" customHeight="1" x14ac:dyDescent="0.35">
      <c r="A3" s="16"/>
      <c r="B3" s="16"/>
      <c r="C3" s="47"/>
      <c r="D3" s="53" t="s">
        <v>2</v>
      </c>
      <c r="E3" s="57"/>
      <c r="F3" s="58"/>
      <c r="G3" s="58"/>
      <c r="H3" s="58"/>
      <c r="I3" s="60"/>
      <c r="J3" s="61"/>
      <c r="K3" s="62"/>
      <c r="L3" s="70"/>
      <c r="M3" s="69"/>
      <c r="N3" s="45"/>
      <c r="O3" s="43"/>
      <c r="P3" s="180"/>
      <c r="Q3" s="180"/>
    </row>
    <row r="4" spans="1:17" ht="28" customHeight="1" x14ac:dyDescent="0.35">
      <c r="A4" s="14"/>
      <c r="B4" s="14"/>
      <c r="C4" s="42"/>
      <c r="D4" s="44"/>
      <c r="E4" s="48"/>
      <c r="F4" s="44"/>
      <c r="G4" s="49"/>
      <c r="H4" s="50"/>
      <c r="I4" s="49"/>
      <c r="J4" s="45"/>
      <c r="K4" s="45"/>
      <c r="L4" s="51"/>
      <c r="M4" s="45"/>
      <c r="N4" s="102"/>
      <c r="O4" s="103" t="s">
        <v>7</v>
      </c>
      <c r="P4" s="181">
        <f>P1+P2+P3</f>
        <v>0</v>
      </c>
      <c r="Q4" s="181"/>
    </row>
    <row r="5" spans="1:17" ht="27.75" customHeight="1" x14ac:dyDescent="0.35">
      <c r="A5" s="105" t="s">
        <v>3</v>
      </c>
      <c r="B5" s="105" t="s">
        <v>48</v>
      </c>
      <c r="C5" s="106" t="s">
        <v>199</v>
      </c>
      <c r="D5" s="104" t="s">
        <v>28</v>
      </c>
      <c r="E5" s="104" t="s">
        <v>29</v>
      </c>
      <c r="F5" s="104" t="s">
        <v>152</v>
      </c>
      <c r="G5" s="105" t="s">
        <v>4</v>
      </c>
      <c r="H5" s="107" t="s">
        <v>200</v>
      </c>
      <c r="I5" s="12"/>
      <c r="J5" s="76" t="s">
        <v>3</v>
      </c>
      <c r="K5" s="76" t="s">
        <v>48</v>
      </c>
      <c r="L5" s="76" t="s">
        <v>199</v>
      </c>
      <c r="M5" s="76" t="s">
        <v>28</v>
      </c>
      <c r="N5" s="76" t="s">
        <v>29</v>
      </c>
      <c r="O5" s="76" t="s">
        <v>152</v>
      </c>
      <c r="P5" s="76" t="s">
        <v>4</v>
      </c>
      <c r="Q5" s="76" t="s">
        <v>200</v>
      </c>
    </row>
    <row r="6" spans="1:17" ht="18.75" customHeight="1" x14ac:dyDescent="0.35">
      <c r="A6" s="4"/>
      <c r="B6" s="4"/>
      <c r="C6" s="5"/>
      <c r="D6" s="4"/>
      <c r="E6" s="4"/>
      <c r="F6" s="4"/>
      <c r="G6" s="4"/>
      <c r="H6" s="6"/>
      <c r="J6" s="151"/>
      <c r="K6" s="151"/>
      <c r="L6" s="151"/>
      <c r="M6" s="151"/>
      <c r="N6" s="151"/>
      <c r="O6" s="151"/>
      <c r="P6" s="151"/>
      <c r="Q6" s="151"/>
    </row>
    <row r="7" spans="1:17" ht="40" customHeight="1" x14ac:dyDescent="0.35">
      <c r="A7" s="77" t="s">
        <v>154</v>
      </c>
      <c r="B7" s="77" t="s">
        <v>155</v>
      </c>
      <c r="C7" s="78" t="s">
        <v>156</v>
      </c>
      <c r="D7" s="83" t="s">
        <v>70</v>
      </c>
      <c r="E7" s="77" t="s">
        <v>157</v>
      </c>
      <c r="F7" s="77" t="s">
        <v>158</v>
      </c>
      <c r="G7" s="77" t="s">
        <v>159</v>
      </c>
      <c r="H7" s="77" t="s">
        <v>160</v>
      </c>
      <c r="I7" s="21"/>
      <c r="J7" s="19" t="s">
        <v>154</v>
      </c>
      <c r="K7" s="19" t="s">
        <v>155</v>
      </c>
      <c r="L7" s="20" t="s">
        <v>157</v>
      </c>
      <c r="M7" s="88" t="s">
        <v>101</v>
      </c>
      <c r="N7" s="19" t="s">
        <v>158</v>
      </c>
      <c r="O7" s="19" t="s">
        <v>159</v>
      </c>
      <c r="P7" s="19" t="s">
        <v>160</v>
      </c>
      <c r="Q7" s="19" t="s">
        <v>162</v>
      </c>
    </row>
    <row r="8" spans="1:17" ht="40" customHeight="1" x14ac:dyDescent="0.35">
      <c r="A8" s="108" t="s">
        <v>9</v>
      </c>
      <c r="B8" s="109">
        <v>3675469</v>
      </c>
      <c r="C8" s="110">
        <v>5430000877015</v>
      </c>
      <c r="D8" s="111" t="s">
        <v>118</v>
      </c>
      <c r="E8" s="112">
        <v>20.45</v>
      </c>
      <c r="F8" s="113"/>
      <c r="G8" s="114">
        <f t="shared" ref="G8:G21" si="0">F8*E8</f>
        <v>0</v>
      </c>
      <c r="H8" s="115">
        <v>45</v>
      </c>
      <c r="I8" s="21"/>
      <c r="J8" s="108" t="s">
        <v>16</v>
      </c>
      <c r="K8" s="110">
        <v>4429288</v>
      </c>
      <c r="L8" s="110">
        <v>5430000877060</v>
      </c>
      <c r="M8" s="111" t="s">
        <v>194</v>
      </c>
      <c r="N8" s="112">
        <v>15.9</v>
      </c>
      <c r="O8" s="133"/>
      <c r="P8" s="124">
        <f t="shared" ref="P8:P18" si="1">O8*N8</f>
        <v>0</v>
      </c>
      <c r="Q8" s="125">
        <v>35</v>
      </c>
    </row>
    <row r="9" spans="1:17" ht="40" customHeight="1" x14ac:dyDescent="0.35">
      <c r="A9" s="108" t="s">
        <v>203</v>
      </c>
      <c r="B9" s="109">
        <v>4973053</v>
      </c>
      <c r="C9" s="110">
        <v>5430004555025</v>
      </c>
      <c r="D9" s="111" t="s">
        <v>204</v>
      </c>
      <c r="E9" s="112">
        <v>25.9</v>
      </c>
      <c r="F9" s="113"/>
      <c r="G9" s="114">
        <f t="shared" ref="G9" si="2">F9*E9</f>
        <v>0</v>
      </c>
      <c r="H9" s="115">
        <v>57</v>
      </c>
      <c r="I9" s="21"/>
      <c r="J9" s="108" t="s">
        <v>17</v>
      </c>
      <c r="K9" s="110">
        <v>4429270</v>
      </c>
      <c r="L9" s="110">
        <v>5430000877077</v>
      </c>
      <c r="M9" s="111" t="s">
        <v>195</v>
      </c>
      <c r="N9" s="112">
        <v>15.9</v>
      </c>
      <c r="O9" s="133"/>
      <c r="P9" s="124">
        <f t="shared" si="1"/>
        <v>0</v>
      </c>
      <c r="Q9" s="125">
        <v>35</v>
      </c>
    </row>
    <row r="10" spans="1:17" ht="40" customHeight="1" x14ac:dyDescent="0.35">
      <c r="A10" s="108" t="s">
        <v>49</v>
      </c>
      <c r="B10" s="109">
        <v>4505756</v>
      </c>
      <c r="C10" s="110">
        <v>5430000877213</v>
      </c>
      <c r="D10" s="111" t="s">
        <v>119</v>
      </c>
      <c r="E10" s="112">
        <v>13.18</v>
      </c>
      <c r="F10" s="113"/>
      <c r="G10" s="121">
        <f t="shared" ref="G10" si="3">F10*E10</f>
        <v>0</v>
      </c>
      <c r="H10" s="122">
        <v>29</v>
      </c>
      <c r="I10" s="21"/>
      <c r="J10" s="108" t="s">
        <v>34</v>
      </c>
      <c r="K10" s="110">
        <v>4372736</v>
      </c>
      <c r="L10" s="110">
        <v>5430000877084</v>
      </c>
      <c r="M10" s="111" t="s">
        <v>196</v>
      </c>
      <c r="N10" s="112">
        <v>15</v>
      </c>
      <c r="O10" s="133"/>
      <c r="P10" s="124">
        <f t="shared" si="1"/>
        <v>0</v>
      </c>
      <c r="Q10" s="125">
        <v>33</v>
      </c>
    </row>
    <row r="11" spans="1:17" ht="40" customHeight="1" x14ac:dyDescent="0.35">
      <c r="A11" s="108" t="s">
        <v>33</v>
      </c>
      <c r="B11" s="109">
        <v>4387171</v>
      </c>
      <c r="C11" s="110">
        <v>5430000877473</v>
      </c>
      <c r="D11" s="111" t="s">
        <v>120</v>
      </c>
      <c r="E11" s="112">
        <v>17.73</v>
      </c>
      <c r="F11" s="113"/>
      <c r="G11" s="114">
        <f t="shared" ref="G11:G13" si="4">F11*E11</f>
        <v>0</v>
      </c>
      <c r="H11" s="115">
        <v>39</v>
      </c>
      <c r="I11" s="21"/>
      <c r="J11" s="108" t="s">
        <v>35</v>
      </c>
      <c r="K11" s="110">
        <v>4372744</v>
      </c>
      <c r="L11" s="110">
        <v>5430000877091</v>
      </c>
      <c r="M11" s="111" t="s">
        <v>197</v>
      </c>
      <c r="N11" s="112">
        <v>15</v>
      </c>
      <c r="O11" s="133"/>
      <c r="P11" s="124">
        <f t="shared" si="1"/>
        <v>0</v>
      </c>
      <c r="Q11" s="125">
        <v>33</v>
      </c>
    </row>
    <row r="12" spans="1:17" ht="40" customHeight="1" x14ac:dyDescent="0.35">
      <c r="A12" s="108" t="s">
        <v>205</v>
      </c>
      <c r="B12" s="110">
        <v>4973061</v>
      </c>
      <c r="C12" s="110">
        <v>5430000877992</v>
      </c>
      <c r="D12" s="111" t="s">
        <v>206</v>
      </c>
      <c r="E12" s="112">
        <v>17.73</v>
      </c>
      <c r="F12" s="113"/>
      <c r="G12" s="114">
        <f t="shared" ref="G12" si="5">F12*E12</f>
        <v>0</v>
      </c>
      <c r="H12" s="115">
        <v>39</v>
      </c>
      <c r="I12" s="21"/>
      <c r="J12" s="108" t="s">
        <v>40</v>
      </c>
      <c r="K12" s="110">
        <v>4428520</v>
      </c>
      <c r="L12" s="110">
        <v>5430000877480</v>
      </c>
      <c r="M12" s="111" t="s">
        <v>139</v>
      </c>
      <c r="N12" s="112">
        <v>17.73</v>
      </c>
      <c r="O12" s="133"/>
      <c r="P12" s="124">
        <f t="shared" si="1"/>
        <v>0</v>
      </c>
      <c r="Q12" s="125">
        <v>39</v>
      </c>
    </row>
    <row r="13" spans="1:17" ht="40" customHeight="1" x14ac:dyDescent="0.35">
      <c r="A13" s="116" t="s">
        <v>114</v>
      </c>
      <c r="B13" s="118">
        <v>4903837</v>
      </c>
      <c r="C13" s="118">
        <v>5430000877985</v>
      </c>
      <c r="D13" s="119" t="s">
        <v>121</v>
      </c>
      <c r="E13" s="120">
        <v>17.73</v>
      </c>
      <c r="F13" s="113"/>
      <c r="G13" s="121">
        <f t="shared" si="4"/>
        <v>0</v>
      </c>
      <c r="H13" s="122">
        <v>39</v>
      </c>
      <c r="I13" s="21"/>
      <c r="J13" s="108" t="s">
        <v>36</v>
      </c>
      <c r="K13" s="110">
        <v>4372751</v>
      </c>
      <c r="L13" s="110">
        <v>5430000877107</v>
      </c>
      <c r="M13" s="111" t="s">
        <v>140</v>
      </c>
      <c r="N13" s="112">
        <v>15.9</v>
      </c>
      <c r="O13" s="133"/>
      <c r="P13" s="124">
        <f t="shared" si="1"/>
        <v>0</v>
      </c>
      <c r="Q13" s="125">
        <v>35</v>
      </c>
    </row>
    <row r="14" spans="1:17" ht="40" customHeight="1" x14ac:dyDescent="0.35">
      <c r="A14" s="108" t="s">
        <v>10</v>
      </c>
      <c r="B14" s="109">
        <v>3675477</v>
      </c>
      <c r="C14" s="110">
        <v>5430000877022</v>
      </c>
      <c r="D14" s="111" t="s">
        <v>122</v>
      </c>
      <c r="E14" s="112">
        <v>17.73</v>
      </c>
      <c r="F14" s="113"/>
      <c r="G14" s="114">
        <f t="shared" si="0"/>
        <v>0</v>
      </c>
      <c r="H14" s="115">
        <v>39</v>
      </c>
      <c r="I14" s="21"/>
      <c r="J14" s="108" t="s">
        <v>37</v>
      </c>
      <c r="K14" s="110">
        <v>4372769</v>
      </c>
      <c r="L14" s="110">
        <v>5430000877114</v>
      </c>
      <c r="M14" s="111" t="s">
        <v>141</v>
      </c>
      <c r="N14" s="112">
        <v>17.73</v>
      </c>
      <c r="O14" s="133"/>
      <c r="P14" s="124">
        <f t="shared" si="1"/>
        <v>0</v>
      </c>
      <c r="Q14" s="125">
        <v>39</v>
      </c>
    </row>
    <row r="15" spans="1:17" ht="40" customHeight="1" x14ac:dyDescent="0.35">
      <c r="A15" s="116" t="s">
        <v>50</v>
      </c>
      <c r="B15" s="117">
        <v>4503181</v>
      </c>
      <c r="C15" s="118">
        <v>5430000877220</v>
      </c>
      <c r="D15" s="119" t="s">
        <v>123</v>
      </c>
      <c r="E15" s="120">
        <v>13.18</v>
      </c>
      <c r="F15" s="113"/>
      <c r="G15" s="121">
        <f t="shared" ref="G15" si="6">F15*E15</f>
        <v>0</v>
      </c>
      <c r="H15" s="122">
        <v>29</v>
      </c>
      <c r="I15" s="21"/>
      <c r="J15" s="108" t="s">
        <v>18</v>
      </c>
      <c r="K15" s="109">
        <v>3675576</v>
      </c>
      <c r="L15" s="110">
        <v>5430000877121</v>
      </c>
      <c r="M15" s="111" t="s">
        <v>142</v>
      </c>
      <c r="N15" s="112">
        <v>17.73</v>
      </c>
      <c r="O15" s="133"/>
      <c r="P15" s="124">
        <f t="shared" si="1"/>
        <v>0</v>
      </c>
      <c r="Q15" s="125">
        <v>39</v>
      </c>
    </row>
    <row r="16" spans="1:17" ht="40" customHeight="1" x14ac:dyDescent="0.35">
      <c r="A16" s="139" t="s">
        <v>230</v>
      </c>
      <c r="B16" s="169">
        <v>5875570</v>
      </c>
      <c r="C16" s="131">
        <v>5430004555148</v>
      </c>
      <c r="D16" s="141" t="s">
        <v>231</v>
      </c>
      <c r="E16" s="142">
        <v>17.73</v>
      </c>
      <c r="F16" s="170"/>
      <c r="G16" s="171">
        <f t="shared" ref="G16" si="7">F16*E16</f>
        <v>0</v>
      </c>
      <c r="H16" s="172">
        <v>39</v>
      </c>
      <c r="I16" s="21"/>
      <c r="J16" s="108" t="s">
        <v>19</v>
      </c>
      <c r="K16" s="109">
        <v>3675584</v>
      </c>
      <c r="L16" s="110">
        <v>5430000877138</v>
      </c>
      <c r="M16" s="111" t="s">
        <v>143</v>
      </c>
      <c r="N16" s="112">
        <v>17.73</v>
      </c>
      <c r="O16" s="133"/>
      <c r="P16" s="124">
        <f t="shared" si="1"/>
        <v>0</v>
      </c>
      <c r="Q16" s="134">
        <v>39</v>
      </c>
    </row>
    <row r="17" spans="1:17" ht="40" customHeight="1" x14ac:dyDescent="0.35">
      <c r="A17" s="116" t="s">
        <v>11</v>
      </c>
      <c r="B17" s="117">
        <v>3675485</v>
      </c>
      <c r="C17" s="118">
        <v>5430000877039</v>
      </c>
      <c r="D17" s="119" t="s">
        <v>198</v>
      </c>
      <c r="E17" s="120">
        <v>25</v>
      </c>
      <c r="F17" s="113"/>
      <c r="G17" s="121">
        <f t="shared" si="0"/>
        <v>0</v>
      </c>
      <c r="H17" s="122">
        <v>55</v>
      </c>
      <c r="I17" s="21"/>
      <c r="J17" s="108" t="s">
        <v>38</v>
      </c>
      <c r="K17" s="110">
        <v>4372777</v>
      </c>
      <c r="L17" s="110">
        <v>5430000877145</v>
      </c>
      <c r="M17" s="111" t="s">
        <v>144</v>
      </c>
      <c r="N17" s="112">
        <v>17.73</v>
      </c>
      <c r="O17" s="133"/>
      <c r="P17" s="124">
        <f t="shared" si="1"/>
        <v>0</v>
      </c>
      <c r="Q17" s="125">
        <v>39</v>
      </c>
    </row>
    <row r="18" spans="1:17" ht="40" customHeight="1" x14ac:dyDescent="0.35">
      <c r="A18" s="108" t="s">
        <v>12</v>
      </c>
      <c r="B18" s="109">
        <v>3675683</v>
      </c>
      <c r="C18" s="110">
        <v>5430000877237</v>
      </c>
      <c r="D18" s="111" t="s">
        <v>189</v>
      </c>
      <c r="E18" s="112">
        <v>13.18</v>
      </c>
      <c r="F18" s="113"/>
      <c r="G18" s="114">
        <f t="shared" si="0"/>
        <v>0</v>
      </c>
      <c r="H18" s="115">
        <v>29</v>
      </c>
      <c r="I18" s="21"/>
      <c r="J18" s="108" t="s">
        <v>85</v>
      </c>
      <c r="K18" s="110">
        <v>4816757</v>
      </c>
      <c r="L18" s="110">
        <v>5430000877916</v>
      </c>
      <c r="M18" s="111" t="s">
        <v>145</v>
      </c>
      <c r="N18" s="112">
        <v>17.73</v>
      </c>
      <c r="O18" s="133"/>
      <c r="P18" s="124">
        <f t="shared" si="1"/>
        <v>0</v>
      </c>
      <c r="Q18" s="125">
        <v>39</v>
      </c>
    </row>
    <row r="19" spans="1:17" ht="40" customHeight="1" x14ac:dyDescent="0.35">
      <c r="A19" s="116" t="s">
        <v>14</v>
      </c>
      <c r="B19" s="117">
        <v>3675493</v>
      </c>
      <c r="C19" s="118">
        <v>5430000877046</v>
      </c>
      <c r="D19" s="119" t="s">
        <v>190</v>
      </c>
      <c r="E19" s="120">
        <v>20.45</v>
      </c>
      <c r="F19" s="113"/>
      <c r="G19" s="121">
        <f t="shared" ref="G19" si="8">F19*E19</f>
        <v>0</v>
      </c>
      <c r="H19" s="122">
        <v>45</v>
      </c>
      <c r="I19" s="21"/>
      <c r="J19" s="108" t="s">
        <v>235</v>
      </c>
      <c r="K19" s="110">
        <v>5875463</v>
      </c>
      <c r="L19" s="110">
        <v>5430004555155</v>
      </c>
      <c r="M19" s="111"/>
      <c r="N19" s="112">
        <v>17.73</v>
      </c>
      <c r="O19" s="133"/>
      <c r="P19" s="124">
        <f t="shared" ref="P19" si="9">O19*N19</f>
        <v>0</v>
      </c>
      <c r="Q19" s="125">
        <v>39</v>
      </c>
    </row>
    <row r="20" spans="1:17" ht="40" customHeight="1" x14ac:dyDescent="0.35">
      <c r="A20" s="108" t="s">
        <v>207</v>
      </c>
      <c r="B20" s="109">
        <v>4973079</v>
      </c>
      <c r="C20" s="110">
        <v>5430004555018</v>
      </c>
      <c r="D20" s="111" t="s">
        <v>208</v>
      </c>
      <c r="E20" s="112">
        <v>20.45</v>
      </c>
      <c r="F20" s="113"/>
      <c r="G20" s="121">
        <f t="shared" ref="G20" si="10">F20*E20</f>
        <v>0</v>
      </c>
      <c r="H20" s="122">
        <v>45</v>
      </c>
      <c r="I20" s="21"/>
      <c r="J20" s="33"/>
      <c r="K20" s="35"/>
      <c r="L20" s="35"/>
      <c r="M20" s="36"/>
      <c r="N20" s="97" t="s">
        <v>5</v>
      </c>
      <c r="O20" s="100">
        <f>SUBTOTAL(109,Tabell818[[      ]])</f>
        <v>0</v>
      </c>
      <c r="P20" s="101">
        <f>SUBTOTAL(109,Tabell818[[       ]])</f>
        <v>0</v>
      </c>
      <c r="Q20" s="37"/>
    </row>
    <row r="21" spans="1:17" ht="40" customHeight="1" x14ac:dyDescent="0.35">
      <c r="A21" s="116" t="s">
        <v>15</v>
      </c>
      <c r="B21" s="117">
        <v>3675691</v>
      </c>
      <c r="C21" s="118">
        <v>5430000877244</v>
      </c>
      <c r="D21" s="119" t="s">
        <v>191</v>
      </c>
      <c r="E21" s="120">
        <v>13.18</v>
      </c>
      <c r="F21" s="113"/>
      <c r="G21" s="114">
        <f t="shared" si="0"/>
        <v>0</v>
      </c>
      <c r="H21" s="115">
        <v>29</v>
      </c>
      <c r="I21" s="21"/>
      <c r="J21" s="139"/>
      <c r="K21" s="131"/>
      <c r="L21" s="131"/>
      <c r="M21" s="141"/>
      <c r="N21" s="142"/>
      <c r="O21" s="145"/>
      <c r="P21" s="144"/>
      <c r="Q21" s="134"/>
    </row>
    <row r="22" spans="1:17" ht="40" customHeight="1" x14ac:dyDescent="0.35">
      <c r="A22" s="108" t="s">
        <v>82</v>
      </c>
      <c r="B22" s="109">
        <v>4775680</v>
      </c>
      <c r="C22" s="110">
        <v>5430000877893</v>
      </c>
      <c r="D22" s="111" t="s">
        <v>124</v>
      </c>
      <c r="E22" s="112">
        <v>20.45</v>
      </c>
      <c r="F22" s="113"/>
      <c r="G22" s="121">
        <f t="shared" ref="G22" si="11">F22*E22</f>
        <v>0</v>
      </c>
      <c r="H22" s="122">
        <v>45</v>
      </c>
      <c r="I22" s="21"/>
      <c r="J22" s="79" t="s">
        <v>154</v>
      </c>
      <c r="K22" s="79" t="s">
        <v>155</v>
      </c>
      <c r="L22" s="80" t="s">
        <v>157</v>
      </c>
      <c r="M22" s="84" t="s">
        <v>71</v>
      </c>
      <c r="N22" s="79" t="s">
        <v>157</v>
      </c>
      <c r="O22" s="79" t="s">
        <v>159</v>
      </c>
      <c r="P22" s="79" t="s">
        <v>158</v>
      </c>
      <c r="Q22" s="79" t="s">
        <v>159</v>
      </c>
    </row>
    <row r="23" spans="1:17" ht="40" customHeight="1" x14ac:dyDescent="0.35">
      <c r="A23" s="116" t="s">
        <v>13</v>
      </c>
      <c r="B23" s="117">
        <v>3675501</v>
      </c>
      <c r="C23" s="118">
        <v>5430000877053</v>
      </c>
      <c r="D23" s="119" t="s">
        <v>125</v>
      </c>
      <c r="E23" s="120">
        <v>22.27</v>
      </c>
      <c r="F23" s="113"/>
      <c r="G23" s="114">
        <f t="shared" ref="G23:G28" si="12">F23*E23</f>
        <v>0</v>
      </c>
      <c r="H23" s="115">
        <v>49</v>
      </c>
      <c r="I23" s="21"/>
      <c r="J23" s="108" t="s">
        <v>20</v>
      </c>
      <c r="K23" s="109">
        <v>3675634</v>
      </c>
      <c r="L23" s="110">
        <v>5430000877183</v>
      </c>
      <c r="M23" s="111" t="s">
        <v>146</v>
      </c>
      <c r="N23" s="112">
        <v>20.45</v>
      </c>
      <c r="O23" s="123"/>
      <c r="P23" s="124">
        <f t="shared" ref="P23:P27" si="13">O23*N23</f>
        <v>0</v>
      </c>
      <c r="Q23" s="125">
        <v>45</v>
      </c>
    </row>
    <row r="24" spans="1:17" ht="40" customHeight="1" x14ac:dyDescent="0.35">
      <c r="A24" s="108" t="s">
        <v>83</v>
      </c>
      <c r="B24" s="109">
        <v>4775698</v>
      </c>
      <c r="C24" s="110">
        <v>5430000877909</v>
      </c>
      <c r="D24" s="111" t="s">
        <v>126</v>
      </c>
      <c r="E24" s="112">
        <v>15</v>
      </c>
      <c r="F24" s="113"/>
      <c r="G24" s="121">
        <f t="shared" ref="G24" si="14">F24*E24</f>
        <v>0</v>
      </c>
      <c r="H24" s="122">
        <v>33</v>
      </c>
      <c r="I24" s="21"/>
      <c r="J24" s="116" t="s">
        <v>21</v>
      </c>
      <c r="K24" s="117">
        <v>3675642</v>
      </c>
      <c r="L24" s="118">
        <v>5430000877190</v>
      </c>
      <c r="M24" s="119" t="s">
        <v>147</v>
      </c>
      <c r="N24" s="120">
        <v>13.18</v>
      </c>
      <c r="O24" s="123"/>
      <c r="P24" s="126">
        <f t="shared" si="13"/>
        <v>0</v>
      </c>
      <c r="Q24" s="127">
        <v>29</v>
      </c>
    </row>
    <row r="25" spans="1:17" ht="40" customHeight="1" x14ac:dyDescent="0.35">
      <c r="A25" s="116" t="s">
        <v>75</v>
      </c>
      <c r="B25" s="117">
        <v>4298022</v>
      </c>
      <c r="C25" s="118">
        <v>5430000877381</v>
      </c>
      <c r="D25" s="119" t="s">
        <v>127</v>
      </c>
      <c r="E25" s="120">
        <v>13.18</v>
      </c>
      <c r="F25" s="113"/>
      <c r="G25" s="114">
        <f t="shared" si="12"/>
        <v>0</v>
      </c>
      <c r="H25" s="115">
        <v>29</v>
      </c>
      <c r="I25" s="21"/>
      <c r="J25" s="108" t="s">
        <v>22</v>
      </c>
      <c r="K25" s="109">
        <v>3675659</v>
      </c>
      <c r="L25" s="110">
        <v>5430000877206</v>
      </c>
      <c r="M25" s="111" t="s">
        <v>148</v>
      </c>
      <c r="N25" s="112">
        <v>11.36</v>
      </c>
      <c r="O25" s="123"/>
      <c r="P25" s="124">
        <f t="shared" ref="P25" si="15">O25*N25</f>
        <v>0</v>
      </c>
      <c r="Q25" s="125">
        <v>25</v>
      </c>
    </row>
    <row r="26" spans="1:17" ht="40" customHeight="1" x14ac:dyDescent="0.35">
      <c r="A26" s="108" t="s">
        <v>77</v>
      </c>
      <c r="B26" s="109">
        <v>4739454</v>
      </c>
      <c r="C26" s="110">
        <v>5430000877824</v>
      </c>
      <c r="D26" s="111" t="s">
        <v>128</v>
      </c>
      <c r="E26" s="112">
        <v>15.9</v>
      </c>
      <c r="F26" s="113"/>
      <c r="G26" s="121">
        <f t="shared" si="12"/>
        <v>0</v>
      </c>
      <c r="H26" s="122">
        <v>35</v>
      </c>
      <c r="I26" s="21"/>
      <c r="J26" s="108" t="s">
        <v>221</v>
      </c>
      <c r="K26" s="109">
        <v>3936150</v>
      </c>
      <c r="L26" s="110">
        <v>5430000877374</v>
      </c>
      <c r="M26" s="111" t="s">
        <v>222</v>
      </c>
      <c r="N26" s="112">
        <v>17.73</v>
      </c>
      <c r="O26" s="123"/>
      <c r="P26" s="124">
        <f t="shared" si="13"/>
        <v>0</v>
      </c>
      <c r="Q26" s="125">
        <v>39</v>
      </c>
    </row>
    <row r="27" spans="1:17" ht="40" customHeight="1" x14ac:dyDescent="0.35">
      <c r="A27" s="116" t="s">
        <v>69</v>
      </c>
      <c r="B27" s="117">
        <v>4298055</v>
      </c>
      <c r="C27" s="118">
        <v>5430000877435</v>
      </c>
      <c r="D27" s="119" t="s">
        <v>129</v>
      </c>
      <c r="E27" s="120">
        <v>13.18</v>
      </c>
      <c r="F27" s="113"/>
      <c r="G27" s="114">
        <f t="shared" ref="G27" si="16">F27*E27</f>
        <v>0</v>
      </c>
      <c r="H27" s="115">
        <v>29</v>
      </c>
      <c r="I27" s="21"/>
      <c r="J27" s="116" t="s">
        <v>68</v>
      </c>
      <c r="K27" s="128">
        <v>4622130</v>
      </c>
      <c r="L27" s="118">
        <v>5430000877732</v>
      </c>
      <c r="M27" s="119" t="s">
        <v>149</v>
      </c>
      <c r="N27" s="120">
        <v>13.18</v>
      </c>
      <c r="O27" s="123"/>
      <c r="P27" s="126">
        <f t="shared" si="13"/>
        <v>0</v>
      </c>
      <c r="Q27" s="127">
        <v>29</v>
      </c>
    </row>
    <row r="28" spans="1:17" ht="40" customHeight="1" x14ac:dyDescent="0.35">
      <c r="A28" s="108" t="s">
        <v>84</v>
      </c>
      <c r="B28" s="109">
        <v>4773784</v>
      </c>
      <c r="C28" s="110">
        <v>5430000877879</v>
      </c>
      <c r="D28" s="111" t="s">
        <v>130</v>
      </c>
      <c r="E28" s="112">
        <v>20.45</v>
      </c>
      <c r="F28" s="113"/>
      <c r="G28" s="121">
        <f t="shared" si="12"/>
        <v>0</v>
      </c>
      <c r="H28" s="122">
        <v>45</v>
      </c>
      <c r="I28" s="21"/>
      <c r="J28" s="33"/>
      <c r="K28" s="34"/>
      <c r="L28" s="35"/>
      <c r="M28" s="36"/>
      <c r="N28" s="97" t="s">
        <v>5</v>
      </c>
      <c r="O28" s="98">
        <f>SUM(O23:O27)</f>
        <v>0</v>
      </c>
      <c r="P28" s="99">
        <f>SUM(P23:P27)</f>
        <v>0</v>
      </c>
      <c r="Q28" s="37"/>
    </row>
    <row r="29" spans="1:17" ht="40" customHeight="1" x14ac:dyDescent="0.35">
      <c r="A29" s="33"/>
      <c r="B29" s="35"/>
      <c r="C29" s="35"/>
      <c r="D29" s="36"/>
      <c r="E29" s="97" t="s">
        <v>5</v>
      </c>
      <c r="F29" s="98">
        <f>SUM(F8:F28)</f>
        <v>0</v>
      </c>
      <c r="G29" s="99">
        <f>SUM(G8:G28)</f>
        <v>0</v>
      </c>
      <c r="H29" s="37"/>
      <c r="I29" s="21"/>
      <c r="J29" s="139"/>
      <c r="K29" s="140"/>
      <c r="L29" s="131"/>
      <c r="M29" s="141"/>
      <c r="N29" s="142"/>
      <c r="O29" s="143"/>
      <c r="P29" s="144"/>
      <c r="Q29" s="134"/>
    </row>
    <row r="30" spans="1:17" ht="40" customHeight="1" x14ac:dyDescent="0.35">
      <c r="A30" s="108"/>
      <c r="B30" s="110"/>
      <c r="C30" s="110"/>
      <c r="D30" s="111"/>
      <c r="E30" s="136"/>
      <c r="F30" s="133"/>
      <c r="G30" s="137"/>
      <c r="H30" s="125"/>
      <c r="I30" s="21"/>
      <c r="J30" s="19" t="s">
        <v>154</v>
      </c>
      <c r="K30" s="19" t="s">
        <v>155</v>
      </c>
      <c r="L30" s="20" t="s">
        <v>156</v>
      </c>
      <c r="M30" s="135" t="s">
        <v>72</v>
      </c>
      <c r="N30" s="19" t="s">
        <v>157</v>
      </c>
      <c r="O30" s="19" t="s">
        <v>158</v>
      </c>
      <c r="P30" s="19" t="s">
        <v>159</v>
      </c>
      <c r="Q30" s="19" t="s">
        <v>161</v>
      </c>
    </row>
    <row r="31" spans="1:17" ht="40" customHeight="1" x14ac:dyDescent="0.35">
      <c r="A31" s="19" t="s">
        <v>154</v>
      </c>
      <c r="B31" s="19" t="s">
        <v>155</v>
      </c>
      <c r="C31" s="20" t="s">
        <v>156</v>
      </c>
      <c r="D31" s="85" t="s">
        <v>192</v>
      </c>
      <c r="E31" s="19" t="s">
        <v>157</v>
      </c>
      <c r="F31" s="19" t="s">
        <v>158</v>
      </c>
      <c r="G31" s="19" t="s">
        <v>159</v>
      </c>
      <c r="H31" s="19" t="s">
        <v>160</v>
      </c>
      <c r="I31" s="21"/>
      <c r="J31" s="108" t="s">
        <v>23</v>
      </c>
      <c r="K31" s="109">
        <v>3675709</v>
      </c>
      <c r="L31" s="110">
        <v>5430000877251</v>
      </c>
      <c r="M31" s="111" t="s">
        <v>166</v>
      </c>
      <c r="N31" s="112">
        <v>31.36</v>
      </c>
      <c r="O31" s="123"/>
      <c r="P31" s="124">
        <f>O31*N31</f>
        <v>0</v>
      </c>
      <c r="Q31" s="125">
        <v>69</v>
      </c>
    </row>
    <row r="32" spans="1:17" ht="40" customHeight="1" x14ac:dyDescent="0.35">
      <c r="A32" s="108" t="s">
        <v>52</v>
      </c>
      <c r="B32" s="109">
        <v>4502316</v>
      </c>
      <c r="C32" s="110">
        <v>5430000877572</v>
      </c>
      <c r="D32" s="111" t="s">
        <v>179</v>
      </c>
      <c r="E32" s="112">
        <v>13.18</v>
      </c>
      <c r="F32" s="129"/>
      <c r="G32" s="130">
        <f t="shared" ref="G32:G41" si="17">F32*E32</f>
        <v>0</v>
      </c>
      <c r="H32" s="125">
        <v>29</v>
      </c>
      <c r="I32" s="21"/>
      <c r="J32" s="108" t="s">
        <v>78</v>
      </c>
      <c r="K32" s="109">
        <v>4739462</v>
      </c>
      <c r="L32" s="110">
        <v>5430000877831</v>
      </c>
      <c r="M32" s="111" t="s">
        <v>167</v>
      </c>
      <c r="N32" s="112">
        <v>34.090000000000003</v>
      </c>
      <c r="O32" s="123"/>
      <c r="P32" s="124">
        <f t="shared" ref="P32:P46" si="18">O32*N32</f>
        <v>0</v>
      </c>
      <c r="Q32" s="125">
        <v>75</v>
      </c>
    </row>
    <row r="33" spans="1:17" ht="40" customHeight="1" x14ac:dyDescent="0.35">
      <c r="A33" s="108" t="s">
        <v>53</v>
      </c>
      <c r="B33" s="109">
        <v>4502324</v>
      </c>
      <c r="C33" s="110">
        <v>5430000877589</v>
      </c>
      <c r="D33" s="111" t="s">
        <v>180</v>
      </c>
      <c r="E33" s="112">
        <v>13.18</v>
      </c>
      <c r="F33" s="129"/>
      <c r="G33" s="130">
        <f t="shared" si="17"/>
        <v>0</v>
      </c>
      <c r="H33" s="125">
        <v>29</v>
      </c>
      <c r="I33" s="21"/>
      <c r="J33" s="108" t="s">
        <v>79</v>
      </c>
      <c r="K33" s="109">
        <v>4739470</v>
      </c>
      <c r="L33" s="110">
        <v>5430000877848</v>
      </c>
      <c r="M33" s="111" t="s">
        <v>168</v>
      </c>
      <c r="N33" s="112">
        <v>29.55</v>
      </c>
      <c r="O33" s="123"/>
      <c r="P33" s="124">
        <f t="shared" si="18"/>
        <v>0</v>
      </c>
      <c r="Q33" s="125">
        <v>65</v>
      </c>
    </row>
    <row r="34" spans="1:17" ht="40" customHeight="1" x14ac:dyDescent="0.35">
      <c r="A34" s="108" t="s">
        <v>54</v>
      </c>
      <c r="B34" s="109">
        <v>4502332</v>
      </c>
      <c r="C34" s="110">
        <v>5430000877596</v>
      </c>
      <c r="D34" s="111" t="s">
        <v>181</v>
      </c>
      <c r="E34" s="112">
        <v>13.18</v>
      </c>
      <c r="F34" s="129"/>
      <c r="G34" s="130">
        <f t="shared" si="17"/>
        <v>0</v>
      </c>
      <c r="H34" s="125">
        <v>29</v>
      </c>
      <c r="I34" s="21"/>
      <c r="J34" s="108" t="s">
        <v>80</v>
      </c>
      <c r="K34" s="109">
        <v>4739488</v>
      </c>
      <c r="L34" s="110">
        <v>5430000877855</v>
      </c>
      <c r="M34" s="111" t="s">
        <v>201</v>
      </c>
      <c r="N34" s="112">
        <v>31.36</v>
      </c>
      <c r="O34" s="123"/>
      <c r="P34" s="124">
        <f t="shared" si="18"/>
        <v>0</v>
      </c>
      <c r="Q34" s="125">
        <v>69</v>
      </c>
    </row>
    <row r="35" spans="1:17" ht="40" customHeight="1" x14ac:dyDescent="0.35">
      <c r="A35" s="108" t="s">
        <v>55</v>
      </c>
      <c r="B35" s="109">
        <v>4502340</v>
      </c>
      <c r="C35" s="110">
        <v>5430000877602</v>
      </c>
      <c r="D35" s="111" t="s">
        <v>182</v>
      </c>
      <c r="E35" s="112">
        <v>13.18</v>
      </c>
      <c r="F35" s="129"/>
      <c r="G35" s="130">
        <f t="shared" si="17"/>
        <v>0</v>
      </c>
      <c r="H35" s="125">
        <v>29</v>
      </c>
      <c r="I35" s="21"/>
      <c r="J35" s="108" t="s">
        <v>81</v>
      </c>
      <c r="K35" s="110">
        <v>4739496</v>
      </c>
      <c r="L35" s="110">
        <v>5430000877862</v>
      </c>
      <c r="M35" s="111" t="s">
        <v>169</v>
      </c>
      <c r="N35" s="112">
        <v>29.55</v>
      </c>
      <c r="O35" s="123"/>
      <c r="P35" s="124">
        <f t="shared" si="18"/>
        <v>0</v>
      </c>
      <c r="Q35" s="125">
        <v>65</v>
      </c>
    </row>
    <row r="36" spans="1:17" ht="40" customHeight="1" x14ac:dyDescent="0.35">
      <c r="A36" s="108" t="s">
        <v>56</v>
      </c>
      <c r="B36" s="109">
        <v>4502357</v>
      </c>
      <c r="C36" s="110">
        <v>5430000877619</v>
      </c>
      <c r="D36" s="111" t="s">
        <v>183</v>
      </c>
      <c r="E36" s="112">
        <v>13.18</v>
      </c>
      <c r="F36" s="129"/>
      <c r="G36" s="130">
        <f t="shared" si="17"/>
        <v>0</v>
      </c>
      <c r="H36" s="125">
        <v>29</v>
      </c>
      <c r="I36" s="21"/>
      <c r="J36" s="108" t="s">
        <v>115</v>
      </c>
      <c r="K36" s="110">
        <v>4925376</v>
      </c>
      <c r="L36" s="110">
        <v>5430004555032</v>
      </c>
      <c r="M36" s="111" t="s">
        <v>170</v>
      </c>
      <c r="N36" s="112">
        <v>40.450000000000003</v>
      </c>
      <c r="O36" s="123"/>
      <c r="P36" s="124">
        <f t="shared" si="18"/>
        <v>0</v>
      </c>
      <c r="Q36" s="125">
        <v>89</v>
      </c>
    </row>
    <row r="37" spans="1:17" ht="40" customHeight="1" x14ac:dyDescent="0.35">
      <c r="A37" s="108" t="s">
        <v>57</v>
      </c>
      <c r="B37" s="109">
        <v>4502365</v>
      </c>
      <c r="C37" s="110">
        <v>5430000877626</v>
      </c>
      <c r="D37" s="111" t="s">
        <v>184</v>
      </c>
      <c r="E37" s="112">
        <v>13.18</v>
      </c>
      <c r="F37" s="129"/>
      <c r="G37" s="130">
        <f t="shared" si="17"/>
        <v>0</v>
      </c>
      <c r="H37" s="125">
        <v>29</v>
      </c>
      <c r="I37" s="21"/>
      <c r="J37" s="108" t="s">
        <v>232</v>
      </c>
      <c r="K37" s="110">
        <v>5875471</v>
      </c>
      <c r="L37" s="110">
        <v>5430004555162</v>
      </c>
      <c r="M37" s="111"/>
      <c r="N37" s="112">
        <v>24.55</v>
      </c>
      <c r="O37" s="123"/>
      <c r="P37" s="124">
        <f t="shared" ref="P37" si="19">O37*N37</f>
        <v>0</v>
      </c>
      <c r="Q37" s="125">
        <v>54</v>
      </c>
    </row>
    <row r="38" spans="1:17" ht="40" customHeight="1" x14ac:dyDescent="0.35">
      <c r="A38" s="108" t="s">
        <v>58</v>
      </c>
      <c r="B38" s="109">
        <v>4502423</v>
      </c>
      <c r="C38" s="110">
        <v>5430000877633</v>
      </c>
      <c r="D38" s="111" t="s">
        <v>185</v>
      </c>
      <c r="E38" s="112">
        <v>13.18</v>
      </c>
      <c r="F38" s="129"/>
      <c r="G38" s="130">
        <f t="shared" si="17"/>
        <v>0</v>
      </c>
      <c r="H38" s="125">
        <v>29</v>
      </c>
      <c r="I38" s="21"/>
      <c r="J38" s="108" t="s">
        <v>233</v>
      </c>
      <c r="K38" s="110">
        <v>5875497</v>
      </c>
      <c r="L38" s="110">
        <v>5430004555179</v>
      </c>
      <c r="M38" s="111"/>
      <c r="N38" s="112">
        <v>24.55</v>
      </c>
      <c r="O38" s="123"/>
      <c r="P38" s="124">
        <f t="shared" ref="P38" si="20">O38*N38</f>
        <v>0</v>
      </c>
      <c r="Q38" s="125">
        <v>54</v>
      </c>
    </row>
    <row r="39" spans="1:17" ht="40" customHeight="1" x14ac:dyDescent="0.35">
      <c r="A39" s="108" t="s">
        <v>59</v>
      </c>
      <c r="B39" s="109">
        <v>4502373</v>
      </c>
      <c r="C39" s="110">
        <v>5430000877640</v>
      </c>
      <c r="D39" s="111" t="s">
        <v>186</v>
      </c>
      <c r="E39" s="112">
        <v>13.18</v>
      </c>
      <c r="F39" s="129"/>
      <c r="G39" s="130">
        <f t="shared" si="17"/>
        <v>0</v>
      </c>
      <c r="H39" s="125">
        <v>29</v>
      </c>
      <c r="I39" s="21"/>
      <c r="J39" s="108" t="s">
        <v>234</v>
      </c>
      <c r="K39" s="110">
        <v>5875489</v>
      </c>
      <c r="L39" s="110">
        <v>5430004555186</v>
      </c>
      <c r="M39" s="111"/>
      <c r="N39" s="112">
        <v>24.55</v>
      </c>
      <c r="O39" s="123"/>
      <c r="P39" s="124">
        <f t="shared" ref="P39" si="21">O39*N39</f>
        <v>0</v>
      </c>
      <c r="Q39" s="125">
        <v>54</v>
      </c>
    </row>
    <row r="40" spans="1:17" ht="40" customHeight="1" x14ac:dyDescent="0.35">
      <c r="A40" s="108" t="s">
        <v>60</v>
      </c>
      <c r="B40" s="109">
        <v>4502381</v>
      </c>
      <c r="C40" s="110">
        <v>5430000877657</v>
      </c>
      <c r="D40" s="111" t="s">
        <v>187</v>
      </c>
      <c r="E40" s="112">
        <v>13.18</v>
      </c>
      <c r="F40" s="129"/>
      <c r="G40" s="130">
        <f t="shared" si="17"/>
        <v>0</v>
      </c>
      <c r="H40" s="125">
        <v>29</v>
      </c>
      <c r="I40" s="21"/>
      <c r="J40" s="108" t="s">
        <v>39</v>
      </c>
      <c r="K40" s="110">
        <v>4487120</v>
      </c>
      <c r="L40" s="110">
        <v>5430000877459</v>
      </c>
      <c r="M40" s="111" t="s">
        <v>171</v>
      </c>
      <c r="N40" s="112">
        <v>8.64</v>
      </c>
      <c r="O40" s="123"/>
      <c r="P40" s="124">
        <f t="shared" si="18"/>
        <v>0</v>
      </c>
      <c r="Q40" s="125">
        <v>19</v>
      </c>
    </row>
    <row r="41" spans="1:17" ht="40" customHeight="1" x14ac:dyDescent="0.35">
      <c r="A41" s="108" t="s">
        <v>61</v>
      </c>
      <c r="B41" s="109">
        <v>4503173</v>
      </c>
      <c r="C41" s="110">
        <v>5430000877664</v>
      </c>
      <c r="D41" s="111" t="s">
        <v>188</v>
      </c>
      <c r="E41" s="112">
        <v>13.18</v>
      </c>
      <c r="F41" s="129"/>
      <c r="G41" s="130">
        <f t="shared" si="17"/>
        <v>0</v>
      </c>
      <c r="H41" s="125">
        <v>29</v>
      </c>
      <c r="I41" s="21"/>
      <c r="J41" s="108" t="s">
        <v>62</v>
      </c>
      <c r="K41" s="110">
        <v>4521522</v>
      </c>
      <c r="L41" s="110">
        <v>5430000877671</v>
      </c>
      <c r="M41" s="111" t="s">
        <v>172</v>
      </c>
      <c r="N41" s="112">
        <v>22.27</v>
      </c>
      <c r="O41" s="123"/>
      <c r="P41" s="124">
        <f t="shared" si="18"/>
        <v>0</v>
      </c>
      <c r="Q41" s="125">
        <v>49</v>
      </c>
    </row>
    <row r="42" spans="1:17" ht="40" customHeight="1" x14ac:dyDescent="0.35">
      <c r="A42" s="33"/>
      <c r="B42" s="34"/>
      <c r="C42" s="35"/>
      <c r="D42" s="36"/>
      <c r="E42" s="97" t="s">
        <v>5</v>
      </c>
      <c r="F42" s="98">
        <f>SUM(Tabell5[[     ]])</f>
        <v>0</v>
      </c>
      <c r="G42" s="99">
        <f>SUM(Tabell5[[      ]])</f>
        <v>0</v>
      </c>
      <c r="H42" s="37"/>
      <c r="I42" s="21"/>
      <c r="J42" s="108" t="s">
        <v>63</v>
      </c>
      <c r="K42" s="110">
        <v>4521571</v>
      </c>
      <c r="L42" s="110">
        <v>5430000877688</v>
      </c>
      <c r="M42" s="111" t="s">
        <v>173</v>
      </c>
      <c r="N42" s="112">
        <v>22.27</v>
      </c>
      <c r="O42" s="123"/>
      <c r="P42" s="124">
        <f t="shared" si="18"/>
        <v>0</v>
      </c>
      <c r="Q42" s="125">
        <v>49</v>
      </c>
    </row>
    <row r="43" spans="1:17" ht="40" customHeight="1" x14ac:dyDescent="0.35">
      <c r="A43" s="22"/>
      <c r="B43" s="23"/>
      <c r="C43" s="1"/>
      <c r="D43" s="24"/>
      <c r="E43" s="39"/>
      <c r="F43" s="40"/>
      <c r="G43" s="41"/>
      <c r="H43" s="26"/>
      <c r="I43" s="21"/>
      <c r="J43" s="108" t="s">
        <v>64</v>
      </c>
      <c r="K43" s="110">
        <v>4521589</v>
      </c>
      <c r="L43" s="110">
        <v>5430000877695</v>
      </c>
      <c r="M43" s="111" t="s">
        <v>174</v>
      </c>
      <c r="N43" s="112">
        <v>22.27</v>
      </c>
      <c r="O43" s="123"/>
      <c r="P43" s="124">
        <f t="shared" si="18"/>
        <v>0</v>
      </c>
      <c r="Q43" s="125">
        <v>49</v>
      </c>
    </row>
    <row r="44" spans="1:17" ht="40" customHeight="1" x14ac:dyDescent="0.35">
      <c r="A44" s="19" t="s">
        <v>154</v>
      </c>
      <c r="B44" s="19" t="s">
        <v>155</v>
      </c>
      <c r="C44" s="20" t="s">
        <v>156</v>
      </c>
      <c r="D44" s="86" t="s">
        <v>229</v>
      </c>
      <c r="E44" s="19" t="s">
        <v>157</v>
      </c>
      <c r="F44" s="19" t="s">
        <v>158</v>
      </c>
      <c r="G44" s="19" t="s">
        <v>159</v>
      </c>
      <c r="H44" s="19" t="s">
        <v>162</v>
      </c>
      <c r="I44" s="21"/>
      <c r="J44" s="108" t="s">
        <v>65</v>
      </c>
      <c r="K44" s="110">
        <v>4521597</v>
      </c>
      <c r="L44" s="110">
        <v>5430000877701</v>
      </c>
      <c r="M44" s="111" t="s">
        <v>175</v>
      </c>
      <c r="N44" s="112">
        <v>22.27</v>
      </c>
      <c r="O44" s="123"/>
      <c r="P44" s="124">
        <f t="shared" si="18"/>
        <v>0</v>
      </c>
      <c r="Q44" s="125">
        <v>49</v>
      </c>
    </row>
    <row r="45" spans="1:17" ht="40" customHeight="1" x14ac:dyDescent="0.35">
      <c r="A45" s="108" t="s">
        <v>223</v>
      </c>
      <c r="B45" s="132">
        <v>5820949</v>
      </c>
      <c r="C45" s="110">
        <v>5430004555117</v>
      </c>
      <c r="D45" s="111" t="s">
        <v>226</v>
      </c>
      <c r="E45" s="112">
        <v>21.82</v>
      </c>
      <c r="F45" s="129"/>
      <c r="G45" s="130">
        <f t="shared" ref="G45:G50" si="22">F45*E45</f>
        <v>0</v>
      </c>
      <c r="H45" s="125">
        <v>48</v>
      </c>
      <c r="I45" s="21"/>
      <c r="J45" s="108" t="s">
        <v>66</v>
      </c>
      <c r="K45" s="110">
        <v>4521605</v>
      </c>
      <c r="L45" s="110">
        <v>5430000877718</v>
      </c>
      <c r="M45" s="111" t="s">
        <v>202</v>
      </c>
      <c r="N45" s="112">
        <v>22.27</v>
      </c>
      <c r="O45" s="123"/>
      <c r="P45" s="124">
        <f t="shared" si="18"/>
        <v>0</v>
      </c>
      <c r="Q45" s="125">
        <v>49</v>
      </c>
    </row>
    <row r="46" spans="1:17" ht="40" customHeight="1" x14ac:dyDescent="0.35">
      <c r="A46" s="108" t="s">
        <v>224</v>
      </c>
      <c r="B46" s="132">
        <v>5820931</v>
      </c>
      <c r="C46" s="110">
        <v>5430004555124</v>
      </c>
      <c r="D46" s="111" t="s">
        <v>227</v>
      </c>
      <c r="E46" s="112">
        <v>21.82</v>
      </c>
      <c r="F46" s="129"/>
      <c r="G46" s="130">
        <f t="shared" si="22"/>
        <v>0</v>
      </c>
      <c r="H46" s="125">
        <v>48</v>
      </c>
      <c r="I46" s="21"/>
      <c r="J46" s="108" t="s">
        <v>67</v>
      </c>
      <c r="K46" s="110">
        <v>4521621</v>
      </c>
      <c r="L46" s="110">
        <v>5430000877725</v>
      </c>
      <c r="M46" s="111" t="s">
        <v>176</v>
      </c>
      <c r="N46" s="112">
        <v>22.27</v>
      </c>
      <c r="O46" s="123"/>
      <c r="P46" s="124">
        <f t="shared" si="18"/>
        <v>0</v>
      </c>
      <c r="Q46" s="125">
        <v>49</v>
      </c>
    </row>
    <row r="47" spans="1:17" ht="40" customHeight="1" x14ac:dyDescent="0.35">
      <c r="A47" s="108" t="s">
        <v>225</v>
      </c>
      <c r="B47" s="132">
        <v>5820956</v>
      </c>
      <c r="C47" s="110">
        <v>5430004555131</v>
      </c>
      <c r="D47" s="111" t="s">
        <v>228</v>
      </c>
      <c r="E47" s="112">
        <v>21.82</v>
      </c>
      <c r="F47" s="129"/>
      <c r="G47" s="130">
        <f t="shared" ref="G47" si="23">F47*E47</f>
        <v>0</v>
      </c>
      <c r="H47" s="125">
        <v>48</v>
      </c>
      <c r="I47" s="21"/>
      <c r="J47" s="33"/>
      <c r="K47" s="34"/>
      <c r="L47" s="35"/>
      <c r="M47" s="36"/>
      <c r="N47" s="97" t="s">
        <v>5</v>
      </c>
      <c r="O47" s="98">
        <f>SUM(Tabell101419[[     ]])</f>
        <v>0</v>
      </c>
      <c r="P47" s="99">
        <f>SUM(Tabell101419[[      ]])</f>
        <v>0</v>
      </c>
      <c r="Q47" s="37"/>
    </row>
    <row r="48" spans="1:17" ht="40" customHeight="1" x14ac:dyDescent="0.35">
      <c r="A48" s="108" t="s">
        <v>73</v>
      </c>
      <c r="B48" s="131">
        <v>4673661</v>
      </c>
      <c r="C48" s="110">
        <v>5430000877794</v>
      </c>
      <c r="D48" s="111" t="s">
        <v>131</v>
      </c>
      <c r="E48" s="112">
        <v>20.45</v>
      </c>
      <c r="F48" s="129"/>
      <c r="G48" s="130">
        <f t="shared" si="22"/>
        <v>0</v>
      </c>
      <c r="H48" s="125">
        <v>45</v>
      </c>
      <c r="I48" s="21"/>
      <c r="J48" s="22"/>
      <c r="K48" s="1"/>
      <c r="L48" s="1"/>
      <c r="M48" s="24"/>
      <c r="N48" s="25"/>
      <c r="O48" s="27"/>
      <c r="P48" s="28"/>
      <c r="Q48" s="26"/>
    </row>
    <row r="49" spans="1:17" ht="40" customHeight="1" x14ac:dyDescent="0.35">
      <c r="A49" s="108" t="s">
        <v>74</v>
      </c>
      <c r="B49" s="131">
        <v>4673356</v>
      </c>
      <c r="C49" s="110">
        <v>5430000877800</v>
      </c>
      <c r="D49" s="111" t="s">
        <v>132</v>
      </c>
      <c r="E49" s="112">
        <v>13.18</v>
      </c>
      <c r="F49" s="129"/>
      <c r="G49" s="130">
        <f t="shared" si="22"/>
        <v>0</v>
      </c>
      <c r="H49" s="125">
        <v>29</v>
      </c>
      <c r="I49" s="21"/>
      <c r="J49" s="90" t="s">
        <v>154</v>
      </c>
      <c r="K49" s="90" t="s">
        <v>155</v>
      </c>
      <c r="L49" s="91" t="s">
        <v>157</v>
      </c>
      <c r="M49" s="92" t="s">
        <v>104</v>
      </c>
      <c r="N49" s="90" t="s">
        <v>158</v>
      </c>
      <c r="O49" s="90" t="s">
        <v>159</v>
      </c>
      <c r="P49" s="90" t="s">
        <v>160</v>
      </c>
      <c r="Q49" s="93" t="s">
        <v>162</v>
      </c>
    </row>
    <row r="50" spans="1:17" ht="40" customHeight="1" x14ac:dyDescent="0.35">
      <c r="A50" s="108" t="s">
        <v>45</v>
      </c>
      <c r="B50" s="110">
        <v>4387163</v>
      </c>
      <c r="C50" s="110">
        <v>5430000877466</v>
      </c>
      <c r="D50" s="111" t="s">
        <v>133</v>
      </c>
      <c r="E50" s="112">
        <v>20.45</v>
      </c>
      <c r="F50" s="129"/>
      <c r="G50" s="130">
        <f t="shared" si="22"/>
        <v>0</v>
      </c>
      <c r="H50" s="125">
        <v>45</v>
      </c>
      <c r="I50" s="21"/>
      <c r="J50" s="139" t="s">
        <v>41</v>
      </c>
      <c r="K50" s="110">
        <v>4487104</v>
      </c>
      <c r="L50" s="110">
        <v>5430000877534</v>
      </c>
      <c r="M50" s="141" t="s">
        <v>32</v>
      </c>
      <c r="N50" s="112">
        <v>4.95</v>
      </c>
      <c r="O50" s="145"/>
      <c r="P50" s="144">
        <f t="shared" ref="P50:P61" si="24">O50*N50</f>
        <v>0</v>
      </c>
      <c r="Q50" s="125">
        <v>7</v>
      </c>
    </row>
    <row r="51" spans="1:17" ht="40" customHeight="1" x14ac:dyDescent="0.35">
      <c r="A51" s="33"/>
      <c r="B51" s="35"/>
      <c r="C51" s="35"/>
      <c r="D51" s="36"/>
      <c r="E51" s="97" t="s">
        <v>5</v>
      </c>
      <c r="F51" s="98">
        <f>SUM(F45:F50)</f>
        <v>0</v>
      </c>
      <c r="G51" s="99">
        <f>SUM(G45:G50)</f>
        <v>0</v>
      </c>
      <c r="H51" s="37"/>
      <c r="I51" s="21"/>
      <c r="J51" s="139" t="s">
        <v>42</v>
      </c>
      <c r="K51" s="110">
        <v>4487096</v>
      </c>
      <c r="L51" s="110">
        <v>5430000877541</v>
      </c>
      <c r="M51" s="141" t="s">
        <v>31</v>
      </c>
      <c r="N51" s="112">
        <v>4.09</v>
      </c>
      <c r="O51" s="145"/>
      <c r="P51" s="144">
        <f t="shared" si="24"/>
        <v>0</v>
      </c>
      <c r="Q51" s="125">
        <v>9</v>
      </c>
    </row>
    <row r="52" spans="1:17" ht="40" customHeight="1" x14ac:dyDescent="0.35">
      <c r="A52" s="108"/>
      <c r="B52" s="110"/>
      <c r="C52" s="110"/>
      <c r="D52" s="111"/>
      <c r="E52" s="112"/>
      <c r="F52" s="132"/>
      <c r="G52" s="124"/>
      <c r="H52" s="125"/>
      <c r="I52" s="21"/>
      <c r="J52" s="108" t="s">
        <v>112</v>
      </c>
      <c r="K52" s="110">
        <v>4487112</v>
      </c>
      <c r="L52" s="110">
        <v>5430000877558</v>
      </c>
      <c r="M52" s="141" t="s">
        <v>113</v>
      </c>
      <c r="N52" s="112">
        <v>6.81</v>
      </c>
      <c r="O52" s="145"/>
      <c r="P52" s="144">
        <f t="shared" si="24"/>
        <v>0</v>
      </c>
      <c r="Q52" s="125">
        <v>15</v>
      </c>
    </row>
    <row r="53" spans="1:17" ht="40" customHeight="1" x14ac:dyDescent="0.35">
      <c r="A53" s="19" t="s">
        <v>154</v>
      </c>
      <c r="B53" s="19" t="s">
        <v>155</v>
      </c>
      <c r="C53" s="20" t="s">
        <v>157</v>
      </c>
      <c r="D53" s="87" t="s">
        <v>193</v>
      </c>
      <c r="E53" s="19" t="s">
        <v>158</v>
      </c>
      <c r="F53" s="19" t="s">
        <v>162</v>
      </c>
      <c r="G53" s="19" t="s">
        <v>159</v>
      </c>
      <c r="H53" s="19" t="s">
        <v>163</v>
      </c>
      <c r="I53" s="21"/>
      <c r="J53" s="108" t="s">
        <v>43</v>
      </c>
      <c r="K53" s="109">
        <v>3797495</v>
      </c>
      <c r="L53" s="110">
        <v>5430000877367</v>
      </c>
      <c r="M53" s="111" t="s">
        <v>177</v>
      </c>
      <c r="N53" s="112">
        <v>28</v>
      </c>
      <c r="O53" s="145"/>
      <c r="P53" s="144">
        <f t="shared" si="24"/>
        <v>0</v>
      </c>
      <c r="Q53" s="125">
        <v>49</v>
      </c>
    </row>
    <row r="54" spans="1:17" ht="40" customHeight="1" x14ac:dyDescent="0.35">
      <c r="A54" s="108" t="s">
        <v>86</v>
      </c>
      <c r="B54" s="132">
        <v>4860425</v>
      </c>
      <c r="C54" s="110">
        <v>5430000877923</v>
      </c>
      <c r="D54" s="111" t="s">
        <v>134</v>
      </c>
      <c r="E54" s="112">
        <v>20.45</v>
      </c>
      <c r="F54" s="123"/>
      <c r="G54" s="130">
        <f t="shared" ref="G54:G57" si="25">F54*E54</f>
        <v>0</v>
      </c>
      <c r="H54" s="125">
        <v>45</v>
      </c>
      <c r="I54" s="21"/>
      <c r="J54" s="108" t="s">
        <v>44</v>
      </c>
      <c r="K54" s="110">
        <v>4213260</v>
      </c>
      <c r="L54" s="110">
        <v>5430000877343</v>
      </c>
      <c r="M54" s="111" t="s">
        <v>178</v>
      </c>
      <c r="N54" s="112">
        <v>12.27</v>
      </c>
      <c r="O54" s="145"/>
      <c r="P54" s="144">
        <f t="shared" si="24"/>
        <v>0</v>
      </c>
      <c r="Q54" s="125">
        <v>27</v>
      </c>
    </row>
    <row r="55" spans="1:17" ht="40" customHeight="1" x14ac:dyDescent="0.35">
      <c r="A55" s="108" t="s">
        <v>87</v>
      </c>
      <c r="B55" s="132">
        <v>4860433</v>
      </c>
      <c r="C55" s="110">
        <v>5430000877930</v>
      </c>
      <c r="D55" s="111" t="s">
        <v>135</v>
      </c>
      <c r="E55" s="112">
        <v>20.45</v>
      </c>
      <c r="F55" s="123"/>
      <c r="G55" s="130">
        <f t="shared" si="25"/>
        <v>0</v>
      </c>
      <c r="H55" s="125">
        <v>45</v>
      </c>
      <c r="I55" s="21"/>
      <c r="J55" s="108" t="s">
        <v>46</v>
      </c>
      <c r="K55" s="110">
        <v>4487088</v>
      </c>
      <c r="L55" s="110">
        <v>5430000877565</v>
      </c>
      <c r="M55" s="111" t="s">
        <v>47</v>
      </c>
      <c r="N55" s="112">
        <v>35.9</v>
      </c>
      <c r="O55" s="145"/>
      <c r="P55" s="144">
        <f t="shared" si="24"/>
        <v>0</v>
      </c>
      <c r="Q55" s="125">
        <v>79</v>
      </c>
    </row>
    <row r="56" spans="1:17" ht="40" customHeight="1" x14ac:dyDescent="0.35">
      <c r="A56" s="108" t="s">
        <v>88</v>
      </c>
      <c r="B56" s="132">
        <v>4860441</v>
      </c>
      <c r="C56" s="110">
        <v>5430000877947</v>
      </c>
      <c r="D56" s="111" t="s">
        <v>136</v>
      </c>
      <c r="E56" s="112">
        <v>20.45</v>
      </c>
      <c r="F56" s="123"/>
      <c r="G56" s="130">
        <f t="shared" si="25"/>
        <v>0</v>
      </c>
      <c r="H56" s="125">
        <v>45</v>
      </c>
      <c r="I56" s="21"/>
      <c r="J56" s="108" t="s">
        <v>95</v>
      </c>
      <c r="K56" s="110"/>
      <c r="L56" s="110"/>
      <c r="M56" s="111" t="s">
        <v>96</v>
      </c>
      <c r="N56" s="112">
        <v>2.73</v>
      </c>
      <c r="O56" s="145"/>
      <c r="P56" s="144">
        <f t="shared" si="24"/>
        <v>0</v>
      </c>
      <c r="Q56" s="125">
        <v>6</v>
      </c>
    </row>
    <row r="57" spans="1:17" ht="40" customHeight="1" x14ac:dyDescent="0.35">
      <c r="A57" s="108" t="s">
        <v>89</v>
      </c>
      <c r="B57" s="132">
        <v>4860458</v>
      </c>
      <c r="C57" s="110">
        <v>5430000877954</v>
      </c>
      <c r="D57" s="111" t="s">
        <v>137</v>
      </c>
      <c r="E57" s="112">
        <v>15</v>
      </c>
      <c r="F57" s="123"/>
      <c r="G57" s="130">
        <f t="shared" si="25"/>
        <v>0</v>
      </c>
      <c r="H57" s="125">
        <v>33</v>
      </c>
      <c r="I57" s="21"/>
      <c r="J57" s="108" t="s">
        <v>97</v>
      </c>
      <c r="K57" s="138">
        <v>4860474</v>
      </c>
      <c r="L57" s="110">
        <v>5430000877978</v>
      </c>
      <c r="M57" s="111" t="s">
        <v>98</v>
      </c>
      <c r="N57" s="112">
        <v>12.28</v>
      </c>
      <c r="O57" s="145"/>
      <c r="P57" s="144">
        <f t="shared" si="24"/>
        <v>0</v>
      </c>
      <c r="Q57" s="125">
        <v>27</v>
      </c>
    </row>
    <row r="58" spans="1:17" ht="40" customHeight="1" x14ac:dyDescent="0.35">
      <c r="A58" s="108" t="s">
        <v>90</v>
      </c>
      <c r="B58" s="132">
        <v>4860466</v>
      </c>
      <c r="C58" s="110">
        <v>5430000877961</v>
      </c>
      <c r="D58" s="111" t="s">
        <v>138</v>
      </c>
      <c r="E58" s="112">
        <v>15</v>
      </c>
      <c r="F58" s="123"/>
      <c r="G58" s="130">
        <f t="shared" ref="G58:G64" si="26">F58*E58</f>
        <v>0</v>
      </c>
      <c r="H58" s="125">
        <v>33</v>
      </c>
      <c r="I58" s="21"/>
      <c r="J58" s="108" t="s">
        <v>102</v>
      </c>
      <c r="K58" s="138"/>
      <c r="L58" s="110"/>
      <c r="M58" s="111" t="s">
        <v>103</v>
      </c>
      <c r="N58" s="112">
        <v>5.45</v>
      </c>
      <c r="O58" s="145"/>
      <c r="P58" s="144">
        <f t="shared" si="24"/>
        <v>0</v>
      </c>
      <c r="Q58" s="125">
        <v>12</v>
      </c>
    </row>
    <row r="59" spans="1:17" ht="40" customHeight="1" x14ac:dyDescent="0.35">
      <c r="A59" s="108" t="s">
        <v>209</v>
      </c>
      <c r="B59" s="132">
        <v>4973087</v>
      </c>
      <c r="C59" s="110">
        <v>5430004555056</v>
      </c>
      <c r="D59" s="111" t="s">
        <v>215</v>
      </c>
      <c r="E59" s="112">
        <v>12.27</v>
      </c>
      <c r="F59" s="123"/>
      <c r="G59" s="130">
        <f t="shared" si="26"/>
        <v>0</v>
      </c>
      <c r="H59" s="125">
        <v>27</v>
      </c>
      <c r="I59" s="21"/>
      <c r="J59" s="108" t="s">
        <v>108</v>
      </c>
      <c r="K59" s="138"/>
      <c r="L59" s="110"/>
      <c r="M59" s="111" t="s">
        <v>109</v>
      </c>
      <c r="N59" s="112">
        <v>9.5399999999999991</v>
      </c>
      <c r="O59" s="145"/>
      <c r="P59" s="144">
        <f t="shared" si="24"/>
        <v>0</v>
      </c>
      <c r="Q59" s="125">
        <v>21</v>
      </c>
    </row>
    <row r="60" spans="1:17" ht="40" customHeight="1" x14ac:dyDescent="0.35">
      <c r="A60" s="108" t="s">
        <v>210</v>
      </c>
      <c r="B60" s="132">
        <v>4973095</v>
      </c>
      <c r="C60" s="110">
        <v>5430004555063</v>
      </c>
      <c r="D60" s="111" t="s">
        <v>216</v>
      </c>
      <c r="E60" s="112">
        <v>12.27</v>
      </c>
      <c r="F60" s="123"/>
      <c r="G60" s="130">
        <f t="shared" si="26"/>
        <v>0</v>
      </c>
      <c r="H60" s="125">
        <v>27</v>
      </c>
      <c r="I60" s="21"/>
      <c r="J60" s="108" t="s">
        <v>111</v>
      </c>
      <c r="K60" s="138"/>
      <c r="L60" s="110"/>
      <c r="M60" s="111" t="s">
        <v>110</v>
      </c>
      <c r="N60" s="112">
        <v>3.18</v>
      </c>
      <c r="O60" s="145"/>
      <c r="P60" s="144">
        <f t="shared" si="24"/>
        <v>0</v>
      </c>
      <c r="Q60" s="125">
        <v>7</v>
      </c>
    </row>
    <row r="61" spans="1:17" ht="40" customHeight="1" x14ac:dyDescent="0.35">
      <c r="A61" s="108" t="s">
        <v>211</v>
      </c>
      <c r="B61" s="132">
        <v>4973103</v>
      </c>
      <c r="C61" s="110">
        <v>5430004555070</v>
      </c>
      <c r="D61" s="111" t="s">
        <v>217</v>
      </c>
      <c r="E61" s="112">
        <v>12.27</v>
      </c>
      <c r="F61" s="123"/>
      <c r="G61" s="130">
        <f t="shared" si="26"/>
        <v>0</v>
      </c>
      <c r="H61" s="125">
        <v>27</v>
      </c>
      <c r="I61" s="21"/>
      <c r="J61" s="108" t="s">
        <v>116</v>
      </c>
      <c r="K61" s="138">
        <v>4939039</v>
      </c>
      <c r="L61" s="110">
        <v>5430004555049</v>
      </c>
      <c r="M61" s="111" t="s">
        <v>117</v>
      </c>
      <c r="N61" s="112">
        <v>148.5</v>
      </c>
      <c r="O61" s="145"/>
      <c r="P61" s="144">
        <f t="shared" si="24"/>
        <v>0</v>
      </c>
      <c r="Q61" s="125">
        <v>297</v>
      </c>
    </row>
    <row r="62" spans="1:17" ht="40" customHeight="1" x14ac:dyDescent="0.35">
      <c r="A62" s="108" t="s">
        <v>212</v>
      </c>
      <c r="B62" s="132">
        <v>4973111</v>
      </c>
      <c r="C62" s="110">
        <v>5430004555087</v>
      </c>
      <c r="D62" s="111" t="s">
        <v>218</v>
      </c>
      <c r="E62" s="112">
        <v>12.27</v>
      </c>
      <c r="F62" s="123"/>
      <c r="G62" s="130">
        <f t="shared" si="26"/>
        <v>0</v>
      </c>
      <c r="H62" s="125">
        <v>27</v>
      </c>
      <c r="I62" s="21"/>
      <c r="J62" s="33"/>
      <c r="K62" s="34"/>
      <c r="L62" s="35"/>
      <c r="M62" s="36"/>
      <c r="N62" s="97" t="s">
        <v>5</v>
      </c>
      <c r="O62" s="98">
        <f>SUM(Tabell111520[[      ]])</f>
        <v>0</v>
      </c>
      <c r="P62" s="99">
        <f>SUM(Tabell111520[[       ]])</f>
        <v>0</v>
      </c>
      <c r="Q62" s="37"/>
    </row>
    <row r="63" spans="1:17" ht="40" customHeight="1" x14ac:dyDescent="0.35">
      <c r="A63" s="108" t="s">
        <v>213</v>
      </c>
      <c r="B63" s="132">
        <v>4973129</v>
      </c>
      <c r="C63" s="110">
        <v>5430004555094</v>
      </c>
      <c r="D63" s="111" t="s">
        <v>219</v>
      </c>
      <c r="E63" s="112">
        <v>12.27</v>
      </c>
      <c r="F63" s="123"/>
      <c r="G63" s="130">
        <f t="shared" si="26"/>
        <v>0</v>
      </c>
      <c r="H63" s="125">
        <v>27</v>
      </c>
      <c r="I63" s="21"/>
      <c r="J63" s="22"/>
      <c r="K63" s="3"/>
      <c r="L63" s="1"/>
      <c r="M63" s="24"/>
      <c r="N63" s="25"/>
      <c r="O63" s="31"/>
      <c r="P63" s="38"/>
      <c r="Q63" s="26"/>
    </row>
    <row r="64" spans="1:17" ht="40" customHeight="1" x14ac:dyDescent="0.35">
      <c r="A64" s="108" t="s">
        <v>214</v>
      </c>
      <c r="B64" s="132">
        <v>4973137</v>
      </c>
      <c r="C64" s="110">
        <v>5430004555100</v>
      </c>
      <c r="D64" s="111" t="s">
        <v>220</v>
      </c>
      <c r="E64" s="112">
        <v>12.27</v>
      </c>
      <c r="F64" s="123"/>
      <c r="G64" s="130">
        <f t="shared" si="26"/>
        <v>0</v>
      </c>
      <c r="H64" s="125">
        <v>27</v>
      </c>
      <c r="I64" s="21"/>
      <c r="J64" s="94" t="s">
        <v>154</v>
      </c>
      <c r="K64" s="94" t="s">
        <v>155</v>
      </c>
      <c r="L64" s="95" t="s">
        <v>157</v>
      </c>
      <c r="M64" s="148" t="s">
        <v>105</v>
      </c>
      <c r="N64" s="94" t="s">
        <v>158</v>
      </c>
      <c r="O64" s="94" t="s">
        <v>164</v>
      </c>
      <c r="P64" s="94" t="s">
        <v>159</v>
      </c>
      <c r="Q64" s="96" t="s">
        <v>165</v>
      </c>
    </row>
    <row r="65" spans="1:17" ht="40" customHeight="1" x14ac:dyDescent="0.35">
      <c r="A65" s="33"/>
      <c r="B65" s="35"/>
      <c r="C65" s="35"/>
      <c r="D65" s="36"/>
      <c r="E65" s="97" t="s">
        <v>5</v>
      </c>
      <c r="F65" s="98">
        <f>SUM(F54:F64)</f>
        <v>0</v>
      </c>
      <c r="G65" s="99">
        <f>SUM(G54:G64)</f>
        <v>0</v>
      </c>
      <c r="H65" s="37"/>
      <c r="I65" s="21"/>
      <c r="J65" s="132"/>
      <c r="K65" s="132"/>
      <c r="L65" s="110"/>
      <c r="M65" s="111" t="s">
        <v>107</v>
      </c>
      <c r="N65" s="112">
        <v>10</v>
      </c>
      <c r="O65" s="123"/>
      <c r="P65" s="124">
        <f t="shared" ref="P65:P73" si="27">O65*N65</f>
        <v>0</v>
      </c>
      <c r="Q65" s="146" t="s">
        <v>150</v>
      </c>
    </row>
    <row r="66" spans="1:17" ht="40" customHeight="1" x14ac:dyDescent="0.35">
      <c r="A66" s="108"/>
      <c r="B66" s="138"/>
      <c r="C66" s="110"/>
      <c r="D66" s="111"/>
      <c r="E66" s="112"/>
      <c r="F66" s="132"/>
      <c r="G66" s="124"/>
      <c r="H66" s="125"/>
      <c r="I66" s="21"/>
      <c r="J66" s="132"/>
      <c r="K66" s="132"/>
      <c r="L66" s="110"/>
      <c r="M66" s="111" t="s">
        <v>76</v>
      </c>
      <c r="N66" s="112">
        <v>17</v>
      </c>
      <c r="O66" s="123"/>
      <c r="P66" s="124">
        <f t="shared" si="27"/>
        <v>0</v>
      </c>
      <c r="Q66" s="146" t="s">
        <v>150</v>
      </c>
    </row>
    <row r="67" spans="1:17" ht="40" customHeight="1" x14ac:dyDescent="0.35">
      <c r="A67" s="81" t="s">
        <v>151</v>
      </c>
      <c r="B67" s="82"/>
      <c r="C67" s="82"/>
      <c r="D67" s="82"/>
      <c r="E67" s="82"/>
      <c r="F67" s="82"/>
      <c r="G67" s="82"/>
      <c r="H67" s="82"/>
      <c r="I67" s="21"/>
      <c r="J67" s="132"/>
      <c r="K67" s="132"/>
      <c r="L67" s="110"/>
      <c r="M67" s="111" t="s">
        <v>91</v>
      </c>
      <c r="N67" s="112">
        <v>15</v>
      </c>
      <c r="O67" s="123"/>
      <c r="P67" s="124">
        <f t="shared" si="27"/>
        <v>0</v>
      </c>
      <c r="Q67" s="146" t="s">
        <v>150</v>
      </c>
    </row>
    <row r="68" spans="1:17" ht="40" customHeight="1" x14ac:dyDescent="0.35">
      <c r="A68" s="179"/>
      <c r="B68" s="179"/>
      <c r="C68" s="179"/>
      <c r="D68" s="179"/>
      <c r="E68" s="179"/>
      <c r="F68" s="179"/>
      <c r="G68" s="179"/>
      <c r="H68" s="179"/>
      <c r="I68" s="21"/>
      <c r="J68" s="132"/>
      <c r="K68" s="132"/>
      <c r="L68" s="110"/>
      <c r="M68" s="111" t="s">
        <v>92</v>
      </c>
      <c r="N68" s="112">
        <v>21</v>
      </c>
      <c r="O68" s="123"/>
      <c r="P68" s="124">
        <f t="shared" si="27"/>
        <v>0</v>
      </c>
      <c r="Q68" s="146" t="s">
        <v>150</v>
      </c>
    </row>
    <row r="69" spans="1:17" ht="40" customHeight="1" x14ac:dyDescent="0.35">
      <c r="A69" s="179"/>
      <c r="B69" s="179"/>
      <c r="C69" s="179"/>
      <c r="D69" s="179"/>
      <c r="E69" s="179"/>
      <c r="F69" s="179"/>
      <c r="G69" s="179"/>
      <c r="H69" s="179"/>
      <c r="I69" s="21"/>
      <c r="J69" s="132"/>
      <c r="K69" s="132"/>
      <c r="L69" s="110"/>
      <c r="M69" s="111" t="s">
        <v>93</v>
      </c>
      <c r="N69" s="112">
        <v>15</v>
      </c>
      <c r="O69" s="123"/>
      <c r="P69" s="124">
        <f t="shared" si="27"/>
        <v>0</v>
      </c>
      <c r="Q69" s="146" t="s">
        <v>150</v>
      </c>
    </row>
    <row r="70" spans="1:17" ht="25.5" customHeight="1" x14ac:dyDescent="0.35">
      <c r="A70" s="179"/>
      <c r="B70" s="179"/>
      <c r="C70" s="179"/>
      <c r="D70" s="179"/>
      <c r="E70" s="179"/>
      <c r="F70" s="179"/>
      <c r="G70" s="179"/>
      <c r="H70" s="179"/>
      <c r="I70" s="21"/>
      <c r="J70" s="132"/>
      <c r="K70" s="132"/>
      <c r="L70" s="110"/>
      <c r="M70" s="111" t="s">
        <v>94</v>
      </c>
      <c r="N70" s="112">
        <v>21</v>
      </c>
      <c r="O70" s="123"/>
      <c r="P70" s="124">
        <f t="shared" si="27"/>
        <v>0</v>
      </c>
      <c r="Q70" s="146" t="s">
        <v>150</v>
      </c>
    </row>
    <row r="71" spans="1:17" ht="28" customHeight="1" x14ac:dyDescent="0.35">
      <c r="A71"/>
      <c r="B71"/>
      <c r="C71"/>
      <c r="D71"/>
      <c r="E71"/>
      <c r="F71"/>
      <c r="G71"/>
      <c r="H71"/>
      <c r="J71" s="132"/>
      <c r="K71" s="132"/>
      <c r="L71" s="110"/>
      <c r="M71" s="111" t="s">
        <v>106</v>
      </c>
      <c r="N71" s="112">
        <v>24</v>
      </c>
      <c r="O71" s="123"/>
      <c r="P71" s="124">
        <f t="shared" si="27"/>
        <v>0</v>
      </c>
      <c r="Q71" s="146" t="s">
        <v>150</v>
      </c>
    </row>
    <row r="72" spans="1:17" ht="28" customHeight="1" x14ac:dyDescent="0.35">
      <c r="A72" s="89" t="s">
        <v>8</v>
      </c>
      <c r="B72" s="89"/>
      <c r="C72" s="89"/>
      <c r="D72" s="89"/>
      <c r="E72" s="89"/>
      <c r="F72" s="89"/>
      <c r="G72" s="89"/>
      <c r="H72" s="89"/>
      <c r="J72" s="132"/>
      <c r="K72" s="132"/>
      <c r="L72" s="110"/>
      <c r="M72" s="111" t="s">
        <v>99</v>
      </c>
      <c r="N72" s="112">
        <v>15</v>
      </c>
      <c r="O72" s="123"/>
      <c r="P72" s="124">
        <f t="shared" si="27"/>
        <v>0</v>
      </c>
      <c r="Q72" s="146" t="s">
        <v>150</v>
      </c>
    </row>
    <row r="73" spans="1:17" ht="28" customHeight="1" x14ac:dyDescent="0.35">
      <c r="A73" s="64" t="s">
        <v>24</v>
      </c>
      <c r="B73" s="175"/>
      <c r="C73" s="175"/>
      <c r="D73" s="175"/>
      <c r="E73" s="18"/>
      <c r="F73" s="67"/>
      <c r="G73" s="67"/>
      <c r="H73" s="67"/>
      <c r="J73" s="132"/>
      <c r="K73" s="132"/>
      <c r="L73" s="110"/>
      <c r="M73" s="147" t="s">
        <v>100</v>
      </c>
      <c r="N73" s="112">
        <v>18</v>
      </c>
      <c r="O73" s="123"/>
      <c r="P73" s="124">
        <f t="shared" si="27"/>
        <v>0</v>
      </c>
      <c r="Q73" s="146" t="s">
        <v>150</v>
      </c>
    </row>
    <row r="74" spans="1:17" ht="28" customHeight="1" x14ac:dyDescent="0.35">
      <c r="A74" s="66" t="s">
        <v>25</v>
      </c>
      <c r="B74" s="176"/>
      <c r="C74" s="176"/>
      <c r="D74" s="176"/>
      <c r="E74" s="17" t="s">
        <v>51</v>
      </c>
      <c r="F74" s="177"/>
      <c r="G74" s="177"/>
      <c r="H74" s="177"/>
      <c r="J74" s="33"/>
      <c r="K74" s="34"/>
      <c r="L74" s="35"/>
      <c r="M74" s="36"/>
      <c r="N74" s="97" t="s">
        <v>5</v>
      </c>
      <c r="O74" s="98">
        <f>SUM(Tabell121721[[            ]])</f>
        <v>0</v>
      </c>
      <c r="P74" s="99">
        <f>SUM(Tabell121721[[      ]])</f>
        <v>0</v>
      </c>
      <c r="Q74" s="37"/>
    </row>
    <row r="75" spans="1:17" ht="28" customHeight="1" x14ac:dyDescent="0.35">
      <c r="A75" s="66"/>
      <c r="B75" s="176"/>
      <c r="C75" s="176"/>
      <c r="D75" s="176"/>
      <c r="E75" s="66" t="s">
        <v>26</v>
      </c>
      <c r="F75" s="178"/>
      <c r="G75" s="178"/>
      <c r="H75" s="178"/>
      <c r="J75"/>
      <c r="K75"/>
      <c r="L75"/>
      <c r="M75"/>
      <c r="N75"/>
      <c r="O75"/>
      <c r="P75"/>
      <c r="Q75"/>
    </row>
    <row r="76" spans="1:17" ht="28" customHeight="1" x14ac:dyDescent="0.35">
      <c r="A76" s="17"/>
      <c r="B76" s="176"/>
      <c r="C76" s="176"/>
      <c r="D76" s="176"/>
      <c r="E76" s="66" t="s">
        <v>27</v>
      </c>
      <c r="F76" s="178"/>
      <c r="G76" s="178"/>
      <c r="H76" s="178"/>
      <c r="I76" s="75"/>
      <c r="J76" s="161" t="s">
        <v>30</v>
      </c>
      <c r="K76" s="161"/>
      <c r="L76" s="161"/>
      <c r="M76" s="161"/>
      <c r="N76" s="161"/>
      <c r="O76" s="161"/>
      <c r="P76" s="161"/>
      <c r="Q76" s="161"/>
    </row>
    <row r="77" spans="1:17" x14ac:dyDescent="0.35">
      <c r="A77" s="71"/>
      <c r="B77" s="72"/>
      <c r="C77" s="72"/>
      <c r="D77" s="72"/>
      <c r="E77" s="73"/>
      <c r="F77" s="74"/>
      <c r="G77" s="74"/>
      <c r="H77" s="74"/>
      <c r="J77" s="64" t="s">
        <v>24</v>
      </c>
      <c r="K77" s="162"/>
      <c r="L77" s="162"/>
      <c r="M77" s="162"/>
      <c r="N77" s="18"/>
      <c r="O77" s="67"/>
      <c r="P77" s="67"/>
      <c r="Q77" s="67"/>
    </row>
    <row r="78" spans="1:17" x14ac:dyDescent="0.35">
      <c r="A78" s="156"/>
      <c r="B78" s="174"/>
      <c r="C78" s="174"/>
      <c r="D78" s="174"/>
      <c r="E78" s="157"/>
      <c r="F78" s="158"/>
      <c r="G78" s="158"/>
      <c r="H78" s="158"/>
      <c r="I78" s="160"/>
      <c r="J78" s="66" t="s">
        <v>25</v>
      </c>
      <c r="K78" s="163"/>
      <c r="L78" s="163"/>
      <c r="M78" s="163"/>
      <c r="N78" s="17"/>
      <c r="O78" s="164"/>
      <c r="P78" s="164"/>
      <c r="Q78" s="164"/>
    </row>
    <row r="79" spans="1:17" x14ac:dyDescent="0.35">
      <c r="A79" s="173" t="s">
        <v>153</v>
      </c>
      <c r="B79" s="173"/>
      <c r="C79" s="173"/>
      <c r="D79" s="173"/>
      <c r="E79" s="173"/>
      <c r="F79" s="173"/>
      <c r="G79" s="173"/>
      <c r="H79" s="173"/>
      <c r="J79" s="66"/>
      <c r="K79" s="165"/>
      <c r="L79" s="165"/>
      <c r="M79" s="165"/>
      <c r="N79" s="66" t="s">
        <v>26</v>
      </c>
      <c r="O79" s="166"/>
      <c r="P79" s="166"/>
      <c r="Q79" s="166"/>
    </row>
    <row r="80" spans="1:17" x14ac:dyDescent="0.35">
      <c r="J80" s="65"/>
      <c r="K80" s="167"/>
      <c r="L80" s="167"/>
      <c r="M80" s="167"/>
      <c r="N80" s="66" t="s">
        <v>27</v>
      </c>
      <c r="O80" s="168"/>
      <c r="P80" s="168"/>
      <c r="Q80" s="168"/>
    </row>
    <row r="81" spans="10:17" x14ac:dyDescent="0.35">
      <c r="J81"/>
      <c r="K81"/>
      <c r="L81"/>
      <c r="M81"/>
      <c r="N81"/>
      <c r="O81"/>
      <c r="P81"/>
      <c r="Q81"/>
    </row>
    <row r="83" spans="10:17" x14ac:dyDescent="0.35">
      <c r="J83" s="160"/>
      <c r="K83" s="160"/>
      <c r="L83" s="160"/>
      <c r="M83" s="160"/>
      <c r="N83" s="160"/>
      <c r="O83" s="160"/>
      <c r="P83" s="160"/>
      <c r="Q83" s="160"/>
    </row>
    <row r="84" spans="10:17" ht="26" x14ac:dyDescent="0.35">
      <c r="J84" s="143"/>
      <c r="K84" s="143"/>
      <c r="L84" s="131"/>
      <c r="M84" s="141"/>
      <c r="N84" s="142"/>
      <c r="O84" s="145"/>
      <c r="P84" s="144"/>
      <c r="Q84" s="154"/>
    </row>
    <row r="85" spans="10:17" ht="26" x14ac:dyDescent="0.35">
      <c r="J85" s="143"/>
      <c r="K85" s="143"/>
      <c r="L85" s="131"/>
      <c r="M85" s="155"/>
      <c r="N85" s="142"/>
      <c r="O85" s="145"/>
      <c r="P85" s="144"/>
      <c r="Q85" s="154"/>
    </row>
    <row r="86" spans="10:17" x14ac:dyDescent="0.35">
      <c r="J86" s="29"/>
      <c r="K86" s="152"/>
      <c r="L86" s="2"/>
      <c r="M86" s="30"/>
      <c r="N86" s="149"/>
      <c r="O86" s="153"/>
      <c r="P86" s="150"/>
      <c r="Q86" s="32"/>
    </row>
    <row r="87" spans="10:17" x14ac:dyDescent="0.35">
      <c r="J87" s="151"/>
      <c r="K87" s="151"/>
      <c r="L87" s="151"/>
      <c r="M87" s="151"/>
      <c r="N87" s="151"/>
      <c r="O87" s="151"/>
      <c r="P87" s="151"/>
      <c r="Q87" s="151"/>
    </row>
    <row r="88" spans="10:17" x14ac:dyDescent="0.35">
      <c r="J88" s="151"/>
      <c r="K88" s="151"/>
      <c r="L88" s="151"/>
      <c r="M88" s="151"/>
      <c r="N88" s="151"/>
      <c r="O88" s="151"/>
      <c r="P88" s="151"/>
      <c r="Q88" s="151"/>
    </row>
    <row r="89" spans="10:17" x14ac:dyDescent="0.35">
      <c r="J89" s="151"/>
      <c r="K89" s="151"/>
      <c r="L89" s="151"/>
      <c r="M89" s="151"/>
      <c r="N89" s="151"/>
      <c r="O89" s="151"/>
      <c r="P89" s="151"/>
      <c r="Q89" s="151"/>
    </row>
    <row r="90" spans="10:17" x14ac:dyDescent="0.35">
      <c r="J90" s="151"/>
      <c r="K90" s="151"/>
      <c r="L90" s="151"/>
      <c r="M90" s="151"/>
      <c r="N90" s="151"/>
      <c r="O90" s="151"/>
      <c r="P90" s="151"/>
      <c r="Q90" s="151"/>
    </row>
    <row r="91" spans="10:17" x14ac:dyDescent="0.35">
      <c r="J91" s="151"/>
      <c r="K91" s="151"/>
      <c r="L91" s="151"/>
      <c r="M91" s="151"/>
      <c r="N91" s="151"/>
      <c r="O91" s="151"/>
      <c r="P91" s="151"/>
      <c r="Q91" s="151"/>
    </row>
    <row r="92" spans="10:17" x14ac:dyDescent="0.35">
      <c r="J92" s="151"/>
      <c r="K92" s="151"/>
      <c r="L92" s="151"/>
      <c r="M92" s="151"/>
      <c r="N92" s="151"/>
      <c r="O92" s="151"/>
      <c r="P92" s="151"/>
      <c r="Q92" s="151"/>
    </row>
    <row r="93" spans="10:17" x14ac:dyDescent="0.35">
      <c r="J93" s="151"/>
      <c r="K93" s="151"/>
      <c r="L93" s="151"/>
      <c r="M93" s="151"/>
      <c r="N93" s="151"/>
      <c r="O93" s="151"/>
      <c r="P93" s="151"/>
      <c r="Q93" s="151"/>
    </row>
  </sheetData>
  <mergeCells count="14">
    <mergeCell ref="A68:H70"/>
    <mergeCell ref="P1:Q1"/>
    <mergeCell ref="P2:Q2"/>
    <mergeCell ref="P3:Q3"/>
    <mergeCell ref="P4:Q4"/>
    <mergeCell ref="A79:H79"/>
    <mergeCell ref="B78:D78"/>
    <mergeCell ref="B73:D73"/>
    <mergeCell ref="B74:D74"/>
    <mergeCell ref="F74:H74"/>
    <mergeCell ref="F75:H75"/>
    <mergeCell ref="F76:H76"/>
    <mergeCell ref="B75:D75"/>
    <mergeCell ref="B76:D76"/>
  </mergeCells>
  <pageMargins left="0.62992125984251968" right="0.23622047244094491" top="0.55118110236220474" bottom="0.55118110236220474" header="0.31496062992125984" footer="0.31496062992125984"/>
  <pageSetup paperSize="9" scale="25" fitToWidth="0" orientation="portrait" r:id="rId1"/>
  <headerFooter>
    <oddFooter>&amp;C&amp;"Helvetica Neue,Regular"&amp;12&amp;K000000&amp;P</oddFooter>
  </headerFooter>
  <drawing r:id="rId2"/>
  <tableParts count="8"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340A059D34B41B6A318372CD8B300" ma:contentTypeVersion="12" ma:contentTypeDescription="Create a new document." ma:contentTypeScope="" ma:versionID="b79d0c1bd591ef3d4131da1287481aa5">
  <xsd:schema xmlns:xsd="http://www.w3.org/2001/XMLSchema" xmlns:xs="http://www.w3.org/2001/XMLSchema" xmlns:p="http://schemas.microsoft.com/office/2006/metadata/properties" xmlns:ns3="58a8907e-0c63-49f9-9af6-9edd1ad31f1b" targetNamespace="http://schemas.microsoft.com/office/2006/metadata/properties" ma:root="true" ma:fieldsID="404b99c4328b740b0cf38e67e633cf09" ns3:_="">
    <xsd:import namespace="58a8907e-0c63-49f9-9af6-9edd1ad31f1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8907e-0c63-49f9-9af6-9edd1ad31f1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a8907e-0c63-49f9-9af6-9edd1ad31f1b" xsi:nil="true"/>
  </documentManagement>
</p:properties>
</file>

<file path=customXml/itemProps1.xml><?xml version="1.0" encoding="utf-8"?>
<ds:datastoreItem xmlns:ds="http://schemas.openxmlformats.org/officeDocument/2006/customXml" ds:itemID="{E7B4B1BC-7342-4FED-8B7D-3F52B195B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8907e-0c63-49f9-9af6-9edd1ad31f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DFD4D6-5B88-4FD1-8DC0-7E5A43E13C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47D91-5F83-4B8C-936D-4331C8EA657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58a8907e-0c63-49f9-9af6-9edd1ad31f1b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Priem</dc:creator>
  <cp:lastModifiedBy>Marianne Priem</cp:lastModifiedBy>
  <cp:lastPrinted>2026-09-03T15:03:32Z</cp:lastPrinted>
  <dcterms:created xsi:type="dcterms:W3CDTF">2019-03-12T09:04:41Z</dcterms:created>
  <dcterms:modified xsi:type="dcterms:W3CDTF">2026-09-03T15:07:48Z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0x010100DCE340A059D34B41B6A318372CD8B300</vt:lpwstr>
  </property>
</Properties>
</file>